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/>
  <mc:AlternateContent xmlns:mc="http://schemas.openxmlformats.org/markup-compatibility/2006">
    <mc:Choice Requires="x15">
      <x15ac:absPath xmlns:x15ac="http://schemas.microsoft.com/office/spreadsheetml/2010/11/ac" url="R:\Управление закупок\Закупочная документация\2026\Поставка расходных материалов для гостиничных номеров\"/>
    </mc:Choice>
  </mc:AlternateContent>
  <xr:revisionPtr revIDLastSave="0" documentId="13_ncr:1_{16C47466-66B4-40AE-883E-16D860511C5B}" xr6:coauthVersionLast="47" xr6:coauthVersionMax="47" xr10:uidLastSave="{00000000-0000-0000-0000-000000000000}"/>
  <bookViews>
    <workbookView xWindow="5070" yWindow="4590" windowWidth="28305" windowHeight="17010" xr2:uid="{00000000-000D-0000-FFFF-FFFF00000000}"/>
  </bookViews>
  <sheets>
    <sheet name="Лист1" sheetId="5" r:id="rId1"/>
  </sheets>
  <definedNames>
    <definedName name="_xlnm.Print_Area" localSheetId="0">Лист1!$B$1:$Y$40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0" i="5" l="1"/>
  <c r="E10" i="5"/>
  <c r="G10" i="5" s="1"/>
  <c r="I10" i="5"/>
  <c r="AE10" i="5" s="1"/>
  <c r="AF10" i="5" s="1"/>
  <c r="M10" i="5"/>
  <c r="O10" i="5" s="1"/>
  <c r="Q10" i="5"/>
  <c r="X10" i="5" s="1"/>
  <c r="U10" i="5" s="1"/>
  <c r="W10" i="5" s="1"/>
  <c r="R10" i="5"/>
  <c r="AD10" i="5"/>
  <c r="AG10" i="5"/>
  <c r="AJ10" i="5"/>
  <c r="E11" i="5"/>
  <c r="G11" i="5" s="1"/>
  <c r="I11" i="5"/>
  <c r="M11" i="5"/>
  <c r="Q11" i="5"/>
  <c r="X11" i="5" s="1"/>
  <c r="U11" i="5" s="1"/>
  <c r="W11" i="5" s="1"/>
  <c r="R11" i="5"/>
  <c r="AD11" i="5"/>
  <c r="AG11" i="5"/>
  <c r="AJ11" i="5"/>
  <c r="E12" i="5"/>
  <c r="G12" i="5" s="1"/>
  <c r="I12" i="5"/>
  <c r="M12" i="5"/>
  <c r="Q12" i="5"/>
  <c r="X12" i="5" s="1"/>
  <c r="U12" i="5" s="1"/>
  <c r="W12" i="5" s="1"/>
  <c r="R12" i="5"/>
  <c r="AD12" i="5"/>
  <c r="AG12" i="5"/>
  <c r="AJ12" i="5"/>
  <c r="E13" i="5"/>
  <c r="G13" i="5" s="1"/>
  <c r="I13" i="5"/>
  <c r="M13" i="5"/>
  <c r="Q13" i="5"/>
  <c r="X13" i="5" s="1"/>
  <c r="U13" i="5" s="1"/>
  <c r="W13" i="5" s="1"/>
  <c r="R13" i="5"/>
  <c r="AD13" i="5"/>
  <c r="AG13" i="5"/>
  <c r="AJ13" i="5"/>
  <c r="E14" i="5"/>
  <c r="I14" i="5"/>
  <c r="M14" i="5"/>
  <c r="Q14" i="5"/>
  <c r="X14" i="5" s="1"/>
  <c r="U14" i="5" s="1"/>
  <c r="W14" i="5" s="1"/>
  <c r="R14" i="5"/>
  <c r="AD14" i="5"/>
  <c r="AG14" i="5"/>
  <c r="AJ14" i="5"/>
  <c r="E15" i="5"/>
  <c r="G15" i="5" s="1"/>
  <c r="I15" i="5"/>
  <c r="M15" i="5"/>
  <c r="Q15" i="5"/>
  <c r="X15" i="5" s="1"/>
  <c r="U15" i="5" s="1"/>
  <c r="W15" i="5" s="1"/>
  <c r="R15" i="5"/>
  <c r="AD15" i="5"/>
  <c r="AG15" i="5"/>
  <c r="AJ15" i="5"/>
  <c r="E16" i="5"/>
  <c r="G16" i="5" s="1"/>
  <c r="I16" i="5"/>
  <c r="M16" i="5"/>
  <c r="Q16" i="5"/>
  <c r="X16" i="5" s="1"/>
  <c r="U16" i="5" s="1"/>
  <c r="W16" i="5" s="1"/>
  <c r="R16" i="5"/>
  <c r="AD16" i="5"/>
  <c r="AG16" i="5"/>
  <c r="AJ16" i="5"/>
  <c r="E17" i="5"/>
  <c r="G17" i="5" s="1"/>
  <c r="I17" i="5"/>
  <c r="M17" i="5"/>
  <c r="Q17" i="5"/>
  <c r="X17" i="5" s="1"/>
  <c r="U17" i="5" s="1"/>
  <c r="W17" i="5" s="1"/>
  <c r="R17" i="5"/>
  <c r="AD17" i="5"/>
  <c r="AG17" i="5"/>
  <c r="AJ17" i="5"/>
  <c r="E18" i="5"/>
  <c r="I18" i="5"/>
  <c r="M18" i="5"/>
  <c r="Q18" i="5"/>
  <c r="X18" i="5" s="1"/>
  <c r="U18" i="5" s="1"/>
  <c r="W18" i="5" s="1"/>
  <c r="R18" i="5"/>
  <c r="AD18" i="5"/>
  <c r="AG18" i="5"/>
  <c r="AJ18" i="5"/>
  <c r="E19" i="5"/>
  <c r="G19" i="5" s="1"/>
  <c r="I19" i="5"/>
  <c r="M19" i="5"/>
  <c r="Q19" i="5"/>
  <c r="X19" i="5" s="1"/>
  <c r="U19" i="5" s="1"/>
  <c r="W19" i="5" s="1"/>
  <c r="R19" i="5"/>
  <c r="AD19" i="5"/>
  <c r="AG19" i="5"/>
  <c r="AJ19" i="5"/>
  <c r="E20" i="5"/>
  <c r="G20" i="5" s="1"/>
  <c r="I20" i="5"/>
  <c r="M20" i="5"/>
  <c r="Q20" i="5"/>
  <c r="X20" i="5" s="1"/>
  <c r="U20" i="5" s="1"/>
  <c r="W20" i="5" s="1"/>
  <c r="R20" i="5"/>
  <c r="AD20" i="5"/>
  <c r="AG20" i="5"/>
  <c r="AJ20" i="5"/>
  <c r="E21" i="5"/>
  <c r="G21" i="5" s="1"/>
  <c r="I21" i="5"/>
  <c r="M21" i="5"/>
  <c r="Q21" i="5"/>
  <c r="X21" i="5" s="1"/>
  <c r="U21" i="5" s="1"/>
  <c r="W21" i="5" s="1"/>
  <c r="R21" i="5"/>
  <c r="AD21" i="5"/>
  <c r="AG21" i="5"/>
  <c r="AJ21" i="5"/>
  <c r="E22" i="5"/>
  <c r="I22" i="5"/>
  <c r="M22" i="5"/>
  <c r="Q22" i="5"/>
  <c r="X22" i="5" s="1"/>
  <c r="U22" i="5" s="1"/>
  <c r="W22" i="5" s="1"/>
  <c r="R22" i="5"/>
  <c r="AD22" i="5"/>
  <c r="AG22" i="5"/>
  <c r="AJ22" i="5"/>
  <c r="E23" i="5"/>
  <c r="G23" i="5" s="1"/>
  <c r="I23" i="5"/>
  <c r="M23" i="5"/>
  <c r="Q23" i="5"/>
  <c r="X23" i="5" s="1"/>
  <c r="U23" i="5" s="1"/>
  <c r="W23" i="5" s="1"/>
  <c r="R23" i="5"/>
  <c r="AD23" i="5"/>
  <c r="AG23" i="5"/>
  <c r="AJ23" i="5"/>
  <c r="E24" i="5"/>
  <c r="G24" i="5" s="1"/>
  <c r="I24" i="5"/>
  <c r="M24" i="5"/>
  <c r="Q24" i="5"/>
  <c r="X24" i="5" s="1"/>
  <c r="U24" i="5" s="1"/>
  <c r="W24" i="5" s="1"/>
  <c r="R24" i="5"/>
  <c r="AD24" i="5"/>
  <c r="AG24" i="5"/>
  <c r="AJ24" i="5"/>
  <c r="E25" i="5"/>
  <c r="G25" i="5" s="1"/>
  <c r="I25" i="5"/>
  <c r="M25" i="5"/>
  <c r="Q25" i="5"/>
  <c r="X25" i="5" s="1"/>
  <c r="U25" i="5" s="1"/>
  <c r="W25" i="5" s="1"/>
  <c r="R25" i="5"/>
  <c r="AD25" i="5"/>
  <c r="AG25" i="5"/>
  <c r="AJ25" i="5"/>
  <c r="E26" i="5"/>
  <c r="I26" i="5"/>
  <c r="M26" i="5"/>
  <c r="Q26" i="5"/>
  <c r="X26" i="5" s="1"/>
  <c r="U26" i="5" s="1"/>
  <c r="W26" i="5" s="1"/>
  <c r="R26" i="5"/>
  <c r="AD26" i="5"/>
  <c r="AG26" i="5"/>
  <c r="AJ26" i="5"/>
  <c r="AB12" i="5" l="1"/>
  <c r="AC12" i="5" s="1"/>
  <c r="AB10" i="5"/>
  <c r="AC10" i="5" s="1"/>
  <c r="AB11" i="5"/>
  <c r="AC11" i="5" s="1"/>
  <c r="K10" i="5"/>
  <c r="AB21" i="5"/>
  <c r="AC21" i="5" s="1"/>
  <c r="AB17" i="5"/>
  <c r="AC17" i="5" s="1"/>
  <c r="AB24" i="5"/>
  <c r="AC24" i="5" s="1"/>
  <c r="AB15" i="5"/>
  <c r="AC15" i="5" s="1"/>
  <c r="AB23" i="5"/>
  <c r="AC23" i="5" s="1"/>
  <c r="AB20" i="5"/>
  <c r="AC20" i="5" s="1"/>
  <c r="AB13" i="5"/>
  <c r="AC13" i="5" s="1"/>
  <c r="AB25" i="5"/>
  <c r="AC25" i="5" s="1"/>
  <c r="AB19" i="5"/>
  <c r="AC19" i="5" s="1"/>
  <c r="AB16" i="5"/>
  <c r="AC16" i="5" s="1"/>
  <c r="G22" i="5"/>
  <c r="AB22" i="5"/>
  <c r="AC22" i="5" s="1"/>
  <c r="K19" i="5"/>
  <c r="AE19" i="5"/>
  <c r="AF19" i="5" s="1"/>
  <c r="G14" i="5"/>
  <c r="AB14" i="5"/>
  <c r="AC14" i="5" s="1"/>
  <c r="K11" i="5"/>
  <c r="AE11" i="5"/>
  <c r="AF11" i="5" s="1"/>
  <c r="G26" i="5"/>
  <c r="AB26" i="5"/>
  <c r="AC26" i="5" s="1"/>
  <c r="K23" i="5"/>
  <c r="AE23" i="5"/>
  <c r="AF23" i="5" s="1"/>
  <c r="G18" i="5"/>
  <c r="AB18" i="5"/>
  <c r="AC18" i="5" s="1"/>
  <c r="K15" i="5"/>
  <c r="AE15" i="5"/>
  <c r="AF15" i="5" s="1"/>
  <c r="K20" i="5"/>
  <c r="AE20" i="5"/>
  <c r="AF20" i="5" s="1"/>
  <c r="K26" i="5"/>
  <c r="AE26" i="5"/>
  <c r="AF26" i="5" s="1"/>
  <c r="K22" i="5"/>
  <c r="AE22" i="5"/>
  <c r="AF22" i="5" s="1"/>
  <c r="K18" i="5"/>
  <c r="AE18" i="5"/>
  <c r="AF18" i="5" s="1"/>
  <c r="K14" i="5"/>
  <c r="AE14" i="5"/>
  <c r="AF14" i="5" s="1"/>
  <c r="K24" i="5"/>
  <c r="AE24" i="5"/>
  <c r="AF24" i="5" s="1"/>
  <c r="K16" i="5"/>
  <c r="AE16" i="5"/>
  <c r="AF16" i="5" s="1"/>
  <c r="K12" i="5"/>
  <c r="AE12" i="5"/>
  <c r="AF12" i="5" s="1"/>
  <c r="K25" i="5"/>
  <c r="AE25" i="5"/>
  <c r="AF25" i="5" s="1"/>
  <c r="K21" i="5"/>
  <c r="AE21" i="5"/>
  <c r="AF21" i="5" s="1"/>
  <c r="K17" i="5"/>
  <c r="AE17" i="5"/>
  <c r="AF17" i="5" s="1"/>
  <c r="K13" i="5"/>
  <c r="AE13" i="5"/>
  <c r="AF13" i="5" s="1"/>
  <c r="O26" i="5"/>
  <c r="AH26" i="5"/>
  <c r="AI26" i="5" s="1"/>
  <c r="O25" i="5"/>
  <c r="AH25" i="5"/>
  <c r="AI25" i="5" s="1"/>
  <c r="O24" i="5"/>
  <c r="AH24" i="5"/>
  <c r="AI24" i="5" s="1"/>
  <c r="O23" i="5"/>
  <c r="AH23" i="5"/>
  <c r="AI23" i="5" s="1"/>
  <c r="O22" i="5"/>
  <c r="AH22" i="5"/>
  <c r="AI22" i="5" s="1"/>
  <c r="O21" i="5"/>
  <c r="AH21" i="5"/>
  <c r="AI21" i="5" s="1"/>
  <c r="O20" i="5"/>
  <c r="AH20" i="5"/>
  <c r="AI20" i="5" s="1"/>
  <c r="O19" i="5"/>
  <c r="AH19" i="5"/>
  <c r="AI19" i="5" s="1"/>
  <c r="O18" i="5"/>
  <c r="AH18" i="5"/>
  <c r="AI18" i="5" s="1"/>
  <c r="O17" i="5"/>
  <c r="AH17" i="5"/>
  <c r="AI17" i="5" s="1"/>
  <c r="O16" i="5"/>
  <c r="AH16" i="5"/>
  <c r="AI16" i="5" s="1"/>
  <c r="O15" i="5"/>
  <c r="AH15" i="5"/>
  <c r="AI15" i="5" s="1"/>
  <c r="O14" i="5"/>
  <c r="AH14" i="5"/>
  <c r="AI14" i="5" s="1"/>
  <c r="O13" i="5"/>
  <c r="AH13" i="5"/>
  <c r="AI13" i="5" s="1"/>
  <c r="O12" i="5"/>
  <c r="AH12" i="5"/>
  <c r="AI12" i="5" s="1"/>
  <c r="O11" i="5"/>
  <c r="AH11" i="5"/>
  <c r="AI11" i="5" s="1"/>
  <c r="AH10" i="5"/>
  <c r="AI10" i="5" s="1"/>
  <c r="M9" i="5" l="1"/>
  <c r="I9" i="5"/>
  <c r="E9" i="5"/>
  <c r="AJ9" i="5" l="1"/>
  <c r="AH9" i="5"/>
  <c r="AG9" i="5"/>
  <c r="AE9" i="5"/>
  <c r="AF9" i="5" s="1"/>
  <c r="I29" i="5" s="1"/>
  <c r="AD9" i="5"/>
  <c r="AF27" i="5" l="1"/>
  <c r="AD27" i="5"/>
  <c r="AG27" i="5"/>
  <c r="I30" i="5" s="1"/>
  <c r="AJ27" i="5"/>
  <c r="M30" i="5" s="1"/>
  <c r="AH27" i="5"/>
  <c r="M27" i="5" s="1"/>
  <c r="AI9" i="5"/>
  <c r="I28" i="5"/>
  <c r="AE27" i="5"/>
  <c r="I27" i="5" s="1"/>
  <c r="R9" i="5"/>
  <c r="Q9" i="5"/>
  <c r="X9" i="5" s="1"/>
  <c r="O9" i="5"/>
  <c r="K9" i="5"/>
  <c r="M28" i="5" l="1"/>
  <c r="M29" i="5"/>
  <c r="AI27" i="5"/>
  <c r="G9" i="5"/>
  <c r="AB9" i="5"/>
  <c r="AB27" i="5" l="1"/>
  <c r="E27" i="5" s="1"/>
  <c r="AC9" i="5"/>
  <c r="E29" i="5" s="1"/>
  <c r="E28" i="5" l="1"/>
  <c r="AC27" i="5"/>
  <c r="X30" i="5"/>
  <c r="U9" i="5"/>
  <c r="W9" i="5" s="1"/>
  <c r="X29" i="5" s="1"/>
  <c r="X28" i="5" l="1"/>
  <c r="X27" i="5"/>
</calcChain>
</file>

<file path=xl/sharedStrings.xml><?xml version="1.0" encoding="utf-8"?>
<sst xmlns="http://schemas.openxmlformats.org/spreadsheetml/2006/main" count="208" uniqueCount="58">
  <si>
    <t>Источники информации</t>
  </si>
  <si>
    <t>Срок действия цен</t>
  </si>
  <si>
    <t xml:space="preserve">Основные характеристики
</t>
  </si>
  <si>
    <t xml:space="preserve">Единица измерения
</t>
  </si>
  <si>
    <t>Цена за единицу</t>
  </si>
  <si>
    <t>КП 1</t>
  </si>
  <si>
    <t>КП 2</t>
  </si>
  <si>
    <t>КП 3</t>
  </si>
  <si>
    <t>Х</t>
  </si>
  <si>
    <t>Дата сбора данных/дата заключения договора</t>
  </si>
  <si>
    <t xml:space="preserve">Количество товара, работ, услуг
</t>
  </si>
  <si>
    <t xml:space="preserve">Наименование товаров, работ, услуг
</t>
  </si>
  <si>
    <t>В соответствии с техническим заданием (описанием)</t>
  </si>
  <si>
    <t>(подпись / расшифровка подписи)</t>
  </si>
  <si>
    <t>Обоснованный коэффициент перерасчета</t>
  </si>
  <si>
    <t>Не применяется</t>
  </si>
  <si>
    <t>Сумма с НДС</t>
  </si>
  <si>
    <t>Ставка НДС, %</t>
  </si>
  <si>
    <t>Начальная (максимальная) цена</t>
  </si>
  <si>
    <t>Сведения о цене на аналогичные (сопоставимые) товары, содержащиеся в подсистеме "Портал поставщиков"</t>
  </si>
  <si>
    <t>Различия между максимальной и минимальной ценой (в %)</t>
  </si>
  <si>
    <t>Цена без учета НДС, руб.</t>
  </si>
  <si>
    <t>Сумма НДС, руб.</t>
  </si>
  <si>
    <t>Цена с учетом НДС, руб.</t>
  </si>
  <si>
    <t>Сумма НДС по ставке 10%, руб.</t>
  </si>
  <si>
    <t>Итого начальная (максимальная) цена контракта (цена лота) (начальная цена единицы товара, начальная сумма цен единиц товара) без учета НДС, руб.</t>
  </si>
  <si>
    <t>Итого начальная (максимальная) цена  контракта (цена лота), начальная цена единицы товара, начальная сумма цен единиц товара с учетом налога на добавленную стоимость</t>
  </si>
  <si>
    <t>Сумма без НДС</t>
  </si>
  <si>
    <t>НДС</t>
  </si>
  <si>
    <t>Приложение к Протоколу НМЦД</t>
  </si>
  <si>
    <t xml:space="preserve">Средняя цена*
</t>
  </si>
  <si>
    <t>шт.</t>
  </si>
  <si>
    <t>Способ определения поставщика (подрядчика, исполнителя) - Запрос предложений</t>
  </si>
  <si>
    <t>Ф.И.О. и должность лица, получившего и составившего указанные сведения: Начальник управления</t>
  </si>
  <si>
    <t>Сумма НДС по ставке 22%, руб.</t>
  </si>
  <si>
    <t>О.В.Ткаченко</t>
  </si>
  <si>
    <t xml:space="preserve">Губка для обуви </t>
  </si>
  <si>
    <t>Швейный набор</t>
  </si>
  <si>
    <t>Чайный набор</t>
  </si>
  <si>
    <t xml:space="preserve">Щетка для одежды </t>
  </si>
  <si>
    <t>Корзина для мусора в номер</t>
  </si>
  <si>
    <t>Ведро для мусора в санузел</t>
  </si>
  <si>
    <t xml:space="preserve">Щетка для унитаза </t>
  </si>
  <si>
    <t>Держатель для полотенец</t>
  </si>
  <si>
    <t>Держатель для гигиенических пакетов</t>
  </si>
  <si>
    <r>
      <t>Максимальное значение цены договора: 5 000 00</t>
    </r>
    <r>
      <rPr>
        <b/>
        <sz val="11"/>
        <color rgb="FF000000"/>
        <rFont val="Times New Roman"/>
        <family val="1"/>
        <charset val="204"/>
      </rPr>
      <t>0 (Пять миллионов</t>
    </r>
    <r>
      <rPr>
        <b/>
        <sz val="11"/>
        <color indexed="8"/>
        <rFont val="Times New Roman"/>
        <family val="1"/>
        <charset val="204"/>
      </rPr>
      <t>) рублей 00 копеек, в т.ч. НДС 22%</t>
    </r>
  </si>
  <si>
    <t>Дата составления                                                                                                                   "13" января  2026 г.</t>
  </si>
  <si>
    <r>
      <t xml:space="preserve">Определение начальной (максимальной) цены контракта (цены лота) </t>
    </r>
    <r>
      <rPr>
        <b/>
        <sz val="11"/>
        <color indexed="8"/>
        <rFont val="Times New Roman"/>
        <family val="1"/>
        <charset val="204"/>
      </rPr>
      <t xml:space="preserve">
на поставку расходных материалов для гостиничных номеров </t>
    </r>
    <r>
      <rPr>
        <sz val="11"/>
        <color indexed="8"/>
        <rFont val="Times New Roman"/>
        <family val="1"/>
        <charset val="204"/>
      </rPr>
      <t>методом анализа рыночной стоимости закупаемых товаров, работ, услуг</t>
    </r>
  </si>
  <si>
    <t>Мыло жидкое Natura Siberica серия Wisdom или эквивалент</t>
  </si>
  <si>
    <t>Мыло твердое Natura Siberica или эквивалент</t>
  </si>
  <si>
    <t>Гель для душа Natura Siberica серия Wisdom или эквивалент</t>
  </si>
  <si>
    <r>
      <t>Шампунь-бальзам Natura Siberica, серия Wisdom</t>
    </r>
    <r>
      <rPr>
        <sz val="11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или эквивалент</t>
    </r>
  </si>
  <si>
    <r>
      <t>Лосьон для тела Natura Siberica, серия Wisdom</t>
    </r>
    <r>
      <rPr>
        <sz val="11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или эквивалент</t>
    </r>
  </si>
  <si>
    <t xml:space="preserve">Зубной набор </t>
  </si>
  <si>
    <t xml:space="preserve">Косметический набор </t>
  </si>
  <si>
    <t xml:space="preserve">Бритвенный набор </t>
  </si>
  <si>
    <r>
      <t>Шапочка банная</t>
    </r>
    <r>
      <rPr>
        <sz val="11"/>
        <color theme="1"/>
        <rFont val="Times New Roman"/>
        <family val="1"/>
        <charset val="204"/>
      </rPr>
      <t xml:space="preserve"> </t>
    </r>
  </si>
  <si>
    <r>
      <t xml:space="preserve">Сумма цен единиц товаров (работ, услуг) составляет: </t>
    </r>
    <r>
      <rPr>
        <sz val="11"/>
        <color rgb="FF000000"/>
        <rFont val="Times New Roman"/>
        <family val="1"/>
        <charset val="204"/>
      </rPr>
      <t>17 990 (Семнадцать тысяч девятьсот девяносто) рублей 97 копеек, в т.ч. НДС 22%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</si>
</sst>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top"/>
    </xf>
    <xf numFmtId="4" fontId="1" fillId="0" borderId="0" xfId="0" applyNumberFormat="1" applyFont="1" applyAlignment="1">
      <alignment vertical="center"/>
    </xf>
    <xf numFmtId="4" fontId="1" fillId="0" borderId="1" xfId="0" applyNumberFormat="1" applyFont="1" applyBorder="1" applyAlignment="1">
      <alignment horizontal="center" vertical="center" wrapText="1"/>
    </xf>
    <xf numFmtId="4" fontId="0" fillId="0" borderId="0" xfId="0" applyNumberFormat="1" applyAlignment="1">
      <alignment vertical="center"/>
    </xf>
    <xf numFmtId="4" fontId="1" fillId="0" borderId="0" xfId="0" applyNumberFormat="1" applyFont="1"/>
    <xf numFmtId="4" fontId="0" fillId="0" borderId="0" xfId="0" applyNumberFormat="1" applyAlignment="1">
      <alignment horizontal="left" vertical="top"/>
    </xf>
    <xf numFmtId="4" fontId="0" fillId="0" borderId="0" xfId="0" applyNumberFormat="1"/>
    <xf numFmtId="4" fontId="1" fillId="0" borderId="0" xfId="0" applyNumberFormat="1" applyFont="1" applyAlignment="1">
      <alignment horizontal="center" vertical="center" wrapText="1"/>
    </xf>
    <xf numFmtId="4" fontId="3" fillId="0" borderId="0" xfId="0" applyNumberFormat="1" applyFont="1"/>
    <xf numFmtId="2" fontId="1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" fillId="3" borderId="0" xfId="0" applyFont="1" applyFill="1"/>
    <xf numFmtId="0" fontId="0" fillId="3" borderId="0" xfId="0" applyFill="1"/>
    <xf numFmtId="4" fontId="7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9" fillId="0" borderId="0" xfId="0" applyFont="1"/>
    <xf numFmtId="4" fontId="9" fillId="0" borderId="0" xfId="0" applyNumberFormat="1" applyFont="1" applyAlignment="1">
      <alignment horizontal="left" vertical="top"/>
    </xf>
    <xf numFmtId="0" fontId="9" fillId="0" borderId="0" xfId="0" applyFont="1" applyAlignment="1">
      <alignment horizontal="left" vertical="top"/>
    </xf>
    <xf numFmtId="0" fontId="9" fillId="3" borderId="0" xfId="0" applyFont="1" applyFill="1"/>
    <xf numFmtId="4" fontId="11" fillId="0" borderId="0" xfId="0" applyNumberFormat="1" applyFont="1"/>
    <xf numFmtId="4" fontId="9" fillId="0" borderId="0" xfId="0" applyNumberFormat="1" applyFont="1"/>
    <xf numFmtId="4" fontId="10" fillId="0" borderId="2" xfId="0" applyNumberFormat="1" applyFont="1" applyBorder="1" applyAlignment="1">
      <alignment horizontal="left" vertical="top"/>
    </xf>
    <xf numFmtId="4" fontId="1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10" fillId="0" borderId="2" xfId="0" applyFont="1" applyBorder="1" applyAlignment="1">
      <alignment vertical="top"/>
    </xf>
    <xf numFmtId="0" fontId="10" fillId="0" borderId="0" xfId="0" applyFont="1" applyAlignment="1">
      <alignment wrapText="1"/>
    </xf>
    <xf numFmtId="0" fontId="1" fillId="0" borderId="0" xfId="0" applyFont="1" applyAlignment="1">
      <alignment horizontal="left" vertical="top" wrapText="1"/>
    </xf>
    <xf numFmtId="0" fontId="1" fillId="0" borderId="2" xfId="0" applyFont="1" applyBorder="1" applyAlignment="1">
      <alignment horizontal="left" vertical="top"/>
    </xf>
    <xf numFmtId="4" fontId="0" fillId="0" borderId="0" xfId="0" applyNumberFormat="1" applyAlignment="1">
      <alignment horizontal="left" vertical="center"/>
    </xf>
    <xf numFmtId="4" fontId="0" fillId="0" borderId="2" xfId="0" applyNumberFormat="1" applyBorder="1" applyAlignment="1">
      <alignment horizontal="left" vertical="center"/>
    </xf>
    <xf numFmtId="4" fontId="1" fillId="0" borderId="2" xfId="0" applyNumberFormat="1" applyFont="1" applyBorder="1" applyAlignment="1">
      <alignment horizontal="left" vertical="top"/>
    </xf>
    <xf numFmtId="4" fontId="0" fillId="4" borderId="1" xfId="0" applyNumberForma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4" fontId="2" fillId="0" borderId="7" xfId="0" applyNumberFormat="1" applyFont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13" fillId="0" borderId="0" xfId="0" applyFont="1" applyAlignment="1">
      <alignment wrapText="1"/>
    </xf>
    <xf numFmtId="0" fontId="15" fillId="0" borderId="1" xfId="0" applyFont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4" fontId="7" fillId="0" borderId="6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4" fontId="2" fillId="5" borderId="7" xfId="0" applyNumberFormat="1" applyFont="1" applyFill="1" applyBorder="1" applyAlignment="1">
      <alignment horizontal="center" vertical="center" wrapText="1"/>
    </xf>
    <xf numFmtId="4" fontId="6" fillId="5" borderId="1" xfId="0" applyNumberFormat="1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6" fillId="0" borderId="1" xfId="0" applyFont="1" applyBorder="1" applyAlignment="1">
      <alignment vertical="center" wrapText="1"/>
    </xf>
    <xf numFmtId="0" fontId="2" fillId="0" borderId="0" xfId="0" applyFont="1" applyAlignment="1">
      <alignment horizontal="left" wrapText="1"/>
    </xf>
    <xf numFmtId="0" fontId="13" fillId="0" borderId="0" xfId="0" applyFont="1" applyAlignment="1">
      <alignment horizontal="left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top" wrapText="1"/>
    </xf>
    <xf numFmtId="4" fontId="1" fillId="0" borderId="4" xfId="0" applyNumberFormat="1" applyFont="1" applyBorder="1" applyAlignment="1">
      <alignment horizontal="center" vertical="center" wrapText="1"/>
    </xf>
    <xf numFmtId="4" fontId="1" fillId="0" borderId="5" xfId="0" applyNumberFormat="1" applyFont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wrapText="1"/>
    </xf>
    <xf numFmtId="14" fontId="1" fillId="2" borderId="4" xfId="0" applyNumberFormat="1" applyFont="1" applyFill="1" applyBorder="1" applyAlignment="1">
      <alignment horizontal="center" vertical="center" wrapText="1"/>
    </xf>
    <xf numFmtId="14" fontId="1" fillId="2" borderId="5" xfId="0" applyNumberFormat="1" applyFont="1" applyFill="1" applyBorder="1" applyAlignment="1">
      <alignment horizontal="center" vertical="center" wrapText="1"/>
    </xf>
    <xf numFmtId="14" fontId="1" fillId="2" borderId="6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9" xfId="0" applyNumberFormat="1" applyFont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4" fontId="2" fillId="0" borderId="7" xfId="0" applyNumberFormat="1" applyFont="1" applyBorder="1" applyAlignment="1">
      <alignment horizontal="center" vertical="center" wrapText="1"/>
    </xf>
    <xf numFmtId="4" fontId="2" fillId="0" borderId="8" xfId="0" applyNumberFormat="1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4" fontId="5" fillId="0" borderId="4" xfId="0" applyNumberFormat="1" applyFont="1" applyBorder="1" applyAlignment="1">
      <alignment horizontal="center" vertical="center" wrapText="1"/>
    </xf>
    <xf numFmtId="14" fontId="5" fillId="0" borderId="5" xfId="0" applyNumberFormat="1" applyFont="1" applyBorder="1" applyAlignment="1">
      <alignment horizontal="center" vertical="center" wrapText="1"/>
    </xf>
    <xf numFmtId="14" fontId="5" fillId="0" borderId="6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center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42"/>
  <sheetViews>
    <sheetView tabSelected="1" topLeftCell="B1" zoomScale="70" zoomScaleNormal="70" zoomScaleSheetLayoutView="100" workbookViewId="0">
      <selection activeCell="B36" sqref="B36:Q36"/>
    </sheetView>
  </sheetViews>
  <sheetFormatPr defaultRowHeight="15" x14ac:dyDescent="0.25"/>
  <cols>
    <col min="1" max="1" width="6.7109375" style="44" customWidth="1"/>
    <col min="2" max="2" width="36.85546875" customWidth="1"/>
    <col min="3" max="3" width="23.42578125" customWidth="1"/>
    <col min="4" max="4" width="16.5703125" customWidth="1"/>
    <col min="5" max="7" width="12.140625" style="6" customWidth="1"/>
    <col min="8" max="8" width="12.7109375" style="6" customWidth="1"/>
    <col min="9" max="12" width="12.28515625" style="9" customWidth="1"/>
    <col min="13" max="16" width="12.7109375" style="9" customWidth="1"/>
    <col min="17" max="17" width="14.42578125" customWidth="1"/>
    <col min="18" max="18" width="16.28515625" customWidth="1"/>
    <col min="19" max="19" width="18.7109375" style="16" customWidth="1"/>
    <col min="20" max="23" width="17" style="11" customWidth="1"/>
    <col min="24" max="24" width="20.7109375" style="9" customWidth="1"/>
    <col min="25" max="25" width="21.85546875" customWidth="1"/>
    <col min="27" max="27" width="20.28515625" customWidth="1"/>
    <col min="28" max="28" width="14.7109375" hidden="1" customWidth="1"/>
    <col min="29" max="29" width="12.140625" hidden="1" customWidth="1"/>
    <col min="30" max="30" width="15.85546875" hidden="1" customWidth="1"/>
    <col min="31" max="31" width="11.85546875" hidden="1" customWidth="1"/>
    <col min="32" max="32" width="10.7109375" hidden="1" customWidth="1"/>
    <col min="33" max="33" width="13.42578125" hidden="1" customWidth="1"/>
    <col min="34" max="34" width="14.85546875" hidden="1" customWidth="1"/>
    <col min="35" max="35" width="10.5703125" hidden="1" customWidth="1"/>
    <col min="36" max="36" width="13.140625" hidden="1" customWidth="1"/>
    <col min="251" max="251" width="27.28515625" customWidth="1"/>
    <col min="252" max="252" width="24" customWidth="1"/>
    <col min="253" max="253" width="19.28515625" customWidth="1"/>
    <col min="254" max="259" width="15" customWidth="1"/>
    <col min="260" max="260" width="16.28515625" customWidth="1"/>
    <col min="261" max="261" width="21" customWidth="1"/>
    <col min="262" max="262" width="19.28515625" customWidth="1"/>
    <col min="263" max="263" width="21.7109375" customWidth="1"/>
    <col min="264" max="264" width="22" customWidth="1"/>
  </cols>
  <sheetData>
    <row r="1" spans="1:36" ht="48" customHeight="1" x14ac:dyDescent="0.25">
      <c r="B1" s="58" t="s">
        <v>47</v>
      </c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 t="s">
        <v>29</v>
      </c>
      <c r="R1" s="58"/>
      <c r="S1" s="58"/>
      <c r="T1" s="31"/>
      <c r="U1" s="31"/>
      <c r="V1" s="58"/>
      <c r="W1" s="58"/>
      <c r="X1" s="58"/>
    </row>
    <row r="2" spans="1:36" ht="18.75" customHeight="1" x14ac:dyDescent="0.25">
      <c r="B2" s="1"/>
      <c r="C2" s="1"/>
      <c r="D2" s="1"/>
      <c r="E2" s="4"/>
      <c r="F2" s="4"/>
      <c r="G2" s="4"/>
      <c r="H2" s="4"/>
      <c r="I2" s="7"/>
      <c r="J2" s="7"/>
      <c r="K2" s="7"/>
      <c r="L2" s="7"/>
      <c r="M2" s="7"/>
      <c r="N2" s="7"/>
      <c r="O2" s="7"/>
      <c r="P2" s="7"/>
      <c r="Q2" s="1"/>
      <c r="R2" s="1"/>
      <c r="S2" s="15"/>
      <c r="T2" s="7"/>
      <c r="U2" s="7"/>
      <c r="V2" s="89"/>
      <c r="W2" s="89"/>
      <c r="X2" s="89"/>
    </row>
    <row r="3" spans="1:36" ht="36" customHeight="1" x14ac:dyDescent="0.25">
      <c r="B3" s="93"/>
      <c r="C3" s="94"/>
      <c r="D3" s="94"/>
      <c r="E3" s="94"/>
      <c r="F3" s="94"/>
      <c r="G3" s="94"/>
      <c r="H3" s="94"/>
      <c r="I3" s="94"/>
      <c r="J3" s="13"/>
      <c r="K3" s="13"/>
      <c r="L3" s="13"/>
      <c r="M3" s="10"/>
      <c r="N3" s="10"/>
      <c r="O3" s="10"/>
      <c r="P3" s="10"/>
      <c r="Q3" s="93" t="s">
        <v>32</v>
      </c>
      <c r="R3" s="94"/>
      <c r="S3" s="94"/>
      <c r="T3" s="94"/>
      <c r="U3" s="94"/>
      <c r="V3" s="94"/>
      <c r="W3" s="94"/>
      <c r="X3" s="94"/>
    </row>
    <row r="4" spans="1:36" ht="11.25" customHeight="1" x14ac:dyDescent="0.25">
      <c r="B4" s="1"/>
      <c r="C4" s="1"/>
      <c r="D4" s="1"/>
      <c r="E4" s="4"/>
      <c r="F4" s="4"/>
      <c r="G4" s="4"/>
      <c r="H4" s="4"/>
      <c r="I4" s="7"/>
      <c r="J4" s="7"/>
      <c r="K4" s="7"/>
      <c r="L4" s="7"/>
      <c r="M4" s="7"/>
      <c r="N4" s="7"/>
      <c r="O4" s="7"/>
      <c r="P4" s="7"/>
      <c r="Q4" s="1"/>
      <c r="R4" s="1"/>
      <c r="S4" s="15"/>
      <c r="T4" s="7"/>
      <c r="U4" s="7"/>
      <c r="V4" s="7"/>
      <c r="W4" s="7"/>
      <c r="X4" s="7"/>
    </row>
    <row r="5" spans="1:36" ht="15" customHeight="1" x14ac:dyDescent="0.25">
      <c r="B5" s="95" t="s">
        <v>11</v>
      </c>
      <c r="C5" s="95" t="s">
        <v>2</v>
      </c>
      <c r="D5" s="95" t="s">
        <v>3</v>
      </c>
      <c r="E5" s="85" t="s">
        <v>4</v>
      </c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95" t="s">
        <v>20</v>
      </c>
      <c r="S5" s="90" t="s">
        <v>14</v>
      </c>
      <c r="T5" s="82" t="s">
        <v>10</v>
      </c>
      <c r="U5" s="82" t="s">
        <v>21</v>
      </c>
      <c r="V5" s="82" t="s">
        <v>17</v>
      </c>
      <c r="W5" s="82" t="s">
        <v>22</v>
      </c>
      <c r="X5" s="98" t="s">
        <v>18</v>
      </c>
      <c r="Y5" s="71" t="s">
        <v>19</v>
      </c>
    </row>
    <row r="6" spans="1:36" ht="32.25" customHeight="1" x14ac:dyDescent="0.25">
      <c r="B6" s="96"/>
      <c r="C6" s="96"/>
      <c r="D6" s="96"/>
      <c r="E6" s="80" t="s">
        <v>0</v>
      </c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  <c r="Q6" s="95" t="s">
        <v>30</v>
      </c>
      <c r="R6" s="96"/>
      <c r="S6" s="91"/>
      <c r="T6" s="83"/>
      <c r="U6" s="83"/>
      <c r="V6" s="83"/>
      <c r="W6" s="83"/>
      <c r="X6" s="98"/>
      <c r="Y6" s="72"/>
    </row>
    <row r="7" spans="1:36" ht="31.5" customHeight="1" x14ac:dyDescent="0.25">
      <c r="B7" s="96"/>
      <c r="C7" s="96"/>
      <c r="D7" s="96"/>
      <c r="E7" s="77" t="s">
        <v>5</v>
      </c>
      <c r="F7" s="78"/>
      <c r="G7" s="78"/>
      <c r="H7" s="79"/>
      <c r="I7" s="77" t="s">
        <v>6</v>
      </c>
      <c r="J7" s="78"/>
      <c r="K7" s="78"/>
      <c r="L7" s="79"/>
      <c r="M7" s="77" t="s">
        <v>7</v>
      </c>
      <c r="N7" s="78"/>
      <c r="O7" s="78"/>
      <c r="P7" s="79"/>
      <c r="Q7" s="96"/>
      <c r="R7" s="96"/>
      <c r="S7" s="91"/>
      <c r="T7" s="83"/>
      <c r="U7" s="83"/>
      <c r="V7" s="83"/>
      <c r="W7" s="83"/>
      <c r="X7" s="98"/>
      <c r="Y7" s="72"/>
      <c r="AB7" s="70" t="s">
        <v>5</v>
      </c>
      <c r="AC7" s="70"/>
      <c r="AD7" s="70"/>
      <c r="AE7" s="70" t="s">
        <v>6</v>
      </c>
      <c r="AF7" s="70"/>
      <c r="AG7" s="70"/>
      <c r="AH7" s="70" t="s">
        <v>7</v>
      </c>
      <c r="AI7" s="70"/>
      <c r="AJ7" s="70"/>
    </row>
    <row r="8" spans="1:36" ht="43.5" customHeight="1" x14ac:dyDescent="0.25">
      <c r="B8" s="96"/>
      <c r="C8" s="96"/>
      <c r="D8" s="97"/>
      <c r="E8" s="14" t="s">
        <v>21</v>
      </c>
      <c r="F8" s="14" t="s">
        <v>17</v>
      </c>
      <c r="G8" s="42" t="s">
        <v>22</v>
      </c>
      <c r="H8" s="52" t="s">
        <v>23</v>
      </c>
      <c r="I8" s="42" t="s">
        <v>21</v>
      </c>
      <c r="J8" s="42" t="s">
        <v>17</v>
      </c>
      <c r="K8" s="42" t="s">
        <v>22</v>
      </c>
      <c r="L8" s="52" t="s">
        <v>23</v>
      </c>
      <c r="M8" s="42" t="s">
        <v>21</v>
      </c>
      <c r="N8" s="42" t="s">
        <v>17</v>
      </c>
      <c r="O8" s="42" t="s">
        <v>22</v>
      </c>
      <c r="P8" s="52" t="s">
        <v>23</v>
      </c>
      <c r="Q8" s="97"/>
      <c r="R8" s="97"/>
      <c r="S8" s="92"/>
      <c r="T8" s="83"/>
      <c r="U8" s="84"/>
      <c r="V8" s="84"/>
      <c r="W8" s="84"/>
      <c r="X8" s="98"/>
      <c r="Y8" s="73"/>
      <c r="AB8" s="29" t="s">
        <v>27</v>
      </c>
      <c r="AC8" s="29" t="s">
        <v>28</v>
      </c>
      <c r="AD8" s="29" t="s">
        <v>16</v>
      </c>
      <c r="AE8" s="29" t="s">
        <v>27</v>
      </c>
      <c r="AF8" s="29" t="s">
        <v>28</v>
      </c>
      <c r="AG8" s="29" t="s">
        <v>16</v>
      </c>
      <c r="AH8" s="29" t="s">
        <v>27</v>
      </c>
      <c r="AI8" s="29" t="s">
        <v>28</v>
      </c>
      <c r="AJ8" s="29" t="s">
        <v>16</v>
      </c>
    </row>
    <row r="9" spans="1:36" ht="46.5" customHeight="1" x14ac:dyDescent="0.25">
      <c r="A9" s="44">
        <v>1</v>
      </c>
      <c r="B9" s="55" t="s">
        <v>48</v>
      </c>
      <c r="C9" s="2" t="s">
        <v>12</v>
      </c>
      <c r="D9" s="18" t="s">
        <v>31</v>
      </c>
      <c r="E9" s="5">
        <f>H9/(100+F9)*100</f>
        <v>581.96721311475403</v>
      </c>
      <c r="F9" s="41">
        <v>22</v>
      </c>
      <c r="G9" s="5">
        <f>E9/100*F9</f>
        <v>128.03278688524588</v>
      </c>
      <c r="H9" s="53">
        <v>710</v>
      </c>
      <c r="I9" s="5">
        <f>L9/(100+J9)*100</f>
        <v>605.24590163934431</v>
      </c>
      <c r="J9" s="41">
        <v>22</v>
      </c>
      <c r="K9" s="5">
        <f>I9/100*J9</f>
        <v>133.15409836065575</v>
      </c>
      <c r="L9" s="53">
        <v>738.4</v>
      </c>
      <c r="M9" s="5">
        <f>P9/(100+N9)*100</f>
        <v>611.47540983606564</v>
      </c>
      <c r="N9" s="41">
        <v>22</v>
      </c>
      <c r="O9" s="5">
        <f>M9/100*N9</f>
        <v>134.52459016393442</v>
      </c>
      <c r="P9" s="53">
        <v>746</v>
      </c>
      <c r="Q9" s="43">
        <f>ROUND((H9+L9+P9)/3,2)</f>
        <v>731.47</v>
      </c>
      <c r="R9" s="12">
        <f>MAX(H9,L9,P9)/MIN(H9,L9,P9)*100-100</f>
        <v>5.0704225352112644</v>
      </c>
      <c r="S9" s="49" t="s">
        <v>15</v>
      </c>
      <c r="T9" s="48">
        <v>1</v>
      </c>
      <c r="U9" s="50">
        <f t="shared" ref="U9" si="0">X9/(100+V9)*100</f>
        <v>599.56557377049182</v>
      </c>
      <c r="V9" s="41">
        <v>22</v>
      </c>
      <c r="W9" s="17">
        <f>U9/100*V9</f>
        <v>131.9044262295082</v>
      </c>
      <c r="X9" s="40">
        <f>ROUND(Q9*$T9,2)</f>
        <v>731.47</v>
      </c>
      <c r="Y9" s="5" t="s">
        <v>8</v>
      </c>
      <c r="AB9" s="30">
        <f>E9*T9</f>
        <v>581.96721311475403</v>
      </c>
      <c r="AC9" s="30">
        <f>AB9/100*F9</f>
        <v>128.03278688524588</v>
      </c>
      <c r="AD9" s="30">
        <f>H9*T9</f>
        <v>710</v>
      </c>
      <c r="AE9" s="30">
        <f>I9*T9</f>
        <v>605.24590163934431</v>
      </c>
      <c r="AF9" s="30">
        <f>AE9/100*J9</f>
        <v>133.15409836065575</v>
      </c>
      <c r="AG9" s="30">
        <f>L9*T9</f>
        <v>738.4</v>
      </c>
      <c r="AH9" s="30">
        <f>M9*T9</f>
        <v>611.47540983606564</v>
      </c>
      <c r="AI9" s="30">
        <f>AH9/100*N9</f>
        <v>134.52459016393442</v>
      </c>
      <c r="AJ9" s="30">
        <f>P9*T9</f>
        <v>746</v>
      </c>
    </row>
    <row r="10" spans="1:36" ht="46.5" customHeight="1" x14ac:dyDescent="0.25">
      <c r="A10" s="44">
        <v>2</v>
      </c>
      <c r="B10" s="55" t="s">
        <v>49</v>
      </c>
      <c r="C10" s="2" t="s">
        <v>12</v>
      </c>
      <c r="D10" s="18" t="s">
        <v>31</v>
      </c>
      <c r="E10" s="5">
        <f t="shared" ref="E10:E26" si="1">H10/(100+F10)*100</f>
        <v>32.786885245901637</v>
      </c>
      <c r="F10" s="41">
        <v>22</v>
      </c>
      <c r="G10" s="5">
        <f t="shared" ref="G10:G26" si="2">E10/100*F10</f>
        <v>7.2131147540983598</v>
      </c>
      <c r="H10" s="53">
        <v>40</v>
      </c>
      <c r="I10" s="5">
        <f t="shared" ref="I10:I26" si="3">L10/(100+J10)*100</f>
        <v>34.098360655737707</v>
      </c>
      <c r="J10" s="41">
        <v>22</v>
      </c>
      <c r="K10" s="5">
        <f t="shared" ref="K10:K26" si="4">I10/100*J10</f>
        <v>7.5016393442622959</v>
      </c>
      <c r="L10" s="53">
        <v>41.6</v>
      </c>
      <c r="M10" s="5">
        <f t="shared" ref="M10:M26" si="5">P10/(100+N10)*100</f>
        <v>35.245901639344261</v>
      </c>
      <c r="N10" s="41">
        <v>22</v>
      </c>
      <c r="O10" s="5">
        <f t="shared" ref="O10:O26" si="6">M10/100*N10</f>
        <v>7.7540983606557381</v>
      </c>
      <c r="P10" s="53">
        <v>43</v>
      </c>
      <c r="Q10" s="43">
        <f t="shared" ref="Q10:Q26" si="7">ROUND((H10+L10+P10)/3,2)</f>
        <v>41.53</v>
      </c>
      <c r="R10" s="12">
        <f t="shared" ref="R10:R26" si="8">MAX(H10,L10,P10)/MIN(H10,L10,P10)*100-100</f>
        <v>7.5</v>
      </c>
      <c r="S10" s="49" t="s">
        <v>15</v>
      </c>
      <c r="T10" s="48">
        <v>1</v>
      </c>
      <c r="U10" s="50">
        <f t="shared" ref="U10:U26" si="9">X10/(100+V10)*100</f>
        <v>34.040983606557376</v>
      </c>
      <c r="V10" s="41">
        <v>22</v>
      </c>
      <c r="W10" s="17">
        <f t="shared" ref="W10:W26" si="10">U10/100*V10</f>
        <v>7.4890163934426219</v>
      </c>
      <c r="X10" s="40">
        <f t="shared" ref="X10:X26" si="11">ROUND(Q10*$T10,2)</f>
        <v>41.53</v>
      </c>
      <c r="Y10" s="5" t="s">
        <v>8</v>
      </c>
      <c r="AB10" s="30">
        <f t="shared" ref="AB10:AB26" si="12">E10*T10</f>
        <v>32.786885245901637</v>
      </c>
      <c r="AC10" s="30">
        <f t="shared" ref="AC10:AC26" si="13">AB10/100*F10</f>
        <v>7.2131147540983598</v>
      </c>
      <c r="AD10" s="30">
        <f t="shared" ref="AD10:AD26" si="14">H10*T10</f>
        <v>40</v>
      </c>
      <c r="AE10" s="30">
        <f t="shared" ref="AE10:AE26" si="15">I10*T10</f>
        <v>34.098360655737707</v>
      </c>
      <c r="AF10" s="30">
        <f t="shared" ref="AF10:AF26" si="16">AE10/100*J10</f>
        <v>7.5016393442622959</v>
      </c>
      <c r="AG10" s="30">
        <f t="shared" ref="AG10:AG26" si="17">L10*T10</f>
        <v>41.6</v>
      </c>
      <c r="AH10" s="30">
        <f t="shared" ref="AH10:AH26" si="18">M10*T10</f>
        <v>35.245901639344261</v>
      </c>
      <c r="AI10" s="30">
        <f t="shared" ref="AI10:AI26" si="19">AH10/100*N10</f>
        <v>7.7540983606557381</v>
      </c>
      <c r="AJ10" s="30">
        <f t="shared" ref="AJ10:AJ26" si="20">P10*T10</f>
        <v>43</v>
      </c>
    </row>
    <row r="11" spans="1:36" ht="46.5" customHeight="1" x14ac:dyDescent="0.25">
      <c r="A11" s="44">
        <v>3</v>
      </c>
      <c r="B11" s="55" t="s">
        <v>50</v>
      </c>
      <c r="C11" s="2" t="s">
        <v>12</v>
      </c>
      <c r="D11" s="18" t="s">
        <v>31</v>
      </c>
      <c r="E11" s="5">
        <f t="shared" si="1"/>
        <v>602.45901639344254</v>
      </c>
      <c r="F11" s="41">
        <v>22</v>
      </c>
      <c r="G11" s="5">
        <f t="shared" si="2"/>
        <v>132.54098360655735</v>
      </c>
      <c r="H11" s="53">
        <v>735</v>
      </c>
      <c r="I11" s="5">
        <f t="shared" si="3"/>
        <v>626.55737704918033</v>
      </c>
      <c r="J11" s="41">
        <v>22</v>
      </c>
      <c r="K11" s="5">
        <f t="shared" si="4"/>
        <v>137.84262295081967</v>
      </c>
      <c r="L11" s="53">
        <v>764.4</v>
      </c>
      <c r="M11" s="5">
        <f t="shared" si="5"/>
        <v>635.24590163934431</v>
      </c>
      <c r="N11" s="41">
        <v>22</v>
      </c>
      <c r="O11" s="5">
        <f t="shared" si="6"/>
        <v>139.75409836065575</v>
      </c>
      <c r="P11" s="53">
        <v>775</v>
      </c>
      <c r="Q11" s="43">
        <f t="shared" si="7"/>
        <v>758.13</v>
      </c>
      <c r="R11" s="12">
        <f t="shared" si="8"/>
        <v>5.4421768707483125</v>
      </c>
      <c r="S11" s="49" t="s">
        <v>15</v>
      </c>
      <c r="T11" s="48">
        <v>1</v>
      </c>
      <c r="U11" s="50">
        <f t="shared" si="9"/>
        <v>621.41803278688531</v>
      </c>
      <c r="V11" s="41">
        <v>22</v>
      </c>
      <c r="W11" s="17">
        <f t="shared" si="10"/>
        <v>136.71196721311475</v>
      </c>
      <c r="X11" s="40">
        <f t="shared" si="11"/>
        <v>758.13</v>
      </c>
      <c r="Y11" s="5" t="s">
        <v>8</v>
      </c>
      <c r="AB11" s="30">
        <f t="shared" si="12"/>
        <v>602.45901639344254</v>
      </c>
      <c r="AC11" s="30">
        <f t="shared" si="13"/>
        <v>132.54098360655735</v>
      </c>
      <c r="AD11" s="30">
        <f t="shared" si="14"/>
        <v>735</v>
      </c>
      <c r="AE11" s="30">
        <f t="shared" si="15"/>
        <v>626.55737704918033</v>
      </c>
      <c r="AF11" s="30">
        <f t="shared" si="16"/>
        <v>137.84262295081967</v>
      </c>
      <c r="AG11" s="30">
        <f t="shared" si="17"/>
        <v>764.4</v>
      </c>
      <c r="AH11" s="30">
        <f t="shared" si="18"/>
        <v>635.24590163934431</v>
      </c>
      <c r="AI11" s="30">
        <f t="shared" si="19"/>
        <v>139.75409836065575</v>
      </c>
      <c r="AJ11" s="30">
        <f t="shared" si="20"/>
        <v>775</v>
      </c>
    </row>
    <row r="12" spans="1:36" ht="46.5" customHeight="1" x14ac:dyDescent="0.25">
      <c r="A12" s="44">
        <v>4</v>
      </c>
      <c r="B12" s="55" t="s">
        <v>51</v>
      </c>
      <c r="C12" s="2" t="s">
        <v>12</v>
      </c>
      <c r="D12" s="18" t="s">
        <v>31</v>
      </c>
      <c r="E12" s="5">
        <f t="shared" si="1"/>
        <v>602.45901639344254</v>
      </c>
      <c r="F12" s="41">
        <v>22</v>
      </c>
      <c r="G12" s="5">
        <f t="shared" si="2"/>
        <v>132.54098360655735</v>
      </c>
      <c r="H12" s="53">
        <v>735</v>
      </c>
      <c r="I12" s="5">
        <f t="shared" si="3"/>
        <v>626.55737704918033</v>
      </c>
      <c r="J12" s="41">
        <v>22</v>
      </c>
      <c r="K12" s="5">
        <f t="shared" si="4"/>
        <v>137.84262295081967</v>
      </c>
      <c r="L12" s="53">
        <v>764.4</v>
      </c>
      <c r="M12" s="5">
        <f t="shared" si="5"/>
        <v>635.24590163934431</v>
      </c>
      <c r="N12" s="41">
        <v>22</v>
      </c>
      <c r="O12" s="5">
        <f t="shared" si="6"/>
        <v>139.75409836065575</v>
      </c>
      <c r="P12" s="53">
        <v>775</v>
      </c>
      <c r="Q12" s="43">
        <f t="shared" si="7"/>
        <v>758.13</v>
      </c>
      <c r="R12" s="12">
        <f t="shared" si="8"/>
        <v>5.4421768707483125</v>
      </c>
      <c r="S12" s="49" t="s">
        <v>15</v>
      </c>
      <c r="T12" s="48">
        <v>1</v>
      </c>
      <c r="U12" s="50">
        <f t="shared" si="9"/>
        <v>621.41803278688531</v>
      </c>
      <c r="V12" s="41">
        <v>22</v>
      </c>
      <c r="W12" s="17">
        <f t="shared" si="10"/>
        <v>136.71196721311475</v>
      </c>
      <c r="X12" s="40">
        <f t="shared" si="11"/>
        <v>758.13</v>
      </c>
      <c r="Y12" s="5" t="s">
        <v>8</v>
      </c>
      <c r="AB12" s="30">
        <f t="shared" si="12"/>
        <v>602.45901639344254</v>
      </c>
      <c r="AC12" s="30">
        <f t="shared" si="13"/>
        <v>132.54098360655735</v>
      </c>
      <c r="AD12" s="30">
        <f t="shared" si="14"/>
        <v>735</v>
      </c>
      <c r="AE12" s="30">
        <f t="shared" si="15"/>
        <v>626.55737704918033</v>
      </c>
      <c r="AF12" s="30">
        <f t="shared" si="16"/>
        <v>137.84262295081967</v>
      </c>
      <c r="AG12" s="30">
        <f t="shared" si="17"/>
        <v>764.4</v>
      </c>
      <c r="AH12" s="30">
        <f t="shared" si="18"/>
        <v>635.24590163934431</v>
      </c>
      <c r="AI12" s="30">
        <f t="shared" si="19"/>
        <v>139.75409836065575</v>
      </c>
      <c r="AJ12" s="30">
        <f t="shared" si="20"/>
        <v>775</v>
      </c>
    </row>
    <row r="13" spans="1:36" ht="54.75" customHeight="1" x14ac:dyDescent="0.25">
      <c r="A13" s="44">
        <v>5</v>
      </c>
      <c r="B13" s="55" t="s">
        <v>52</v>
      </c>
      <c r="C13" s="2" t="s">
        <v>12</v>
      </c>
      <c r="D13" s="18" t="s">
        <v>31</v>
      </c>
      <c r="E13" s="5">
        <f t="shared" si="1"/>
        <v>40.16393442622951</v>
      </c>
      <c r="F13" s="41">
        <v>22</v>
      </c>
      <c r="G13" s="5">
        <f t="shared" si="2"/>
        <v>8.8360655737704921</v>
      </c>
      <c r="H13" s="53">
        <v>49</v>
      </c>
      <c r="I13" s="5">
        <f t="shared" si="3"/>
        <v>41.770491803278688</v>
      </c>
      <c r="J13" s="41">
        <v>22</v>
      </c>
      <c r="K13" s="5">
        <f t="shared" si="4"/>
        <v>9.1895081967213113</v>
      </c>
      <c r="L13" s="53">
        <v>50.96</v>
      </c>
      <c r="M13" s="5">
        <f t="shared" si="5"/>
        <v>44.26229508196721</v>
      </c>
      <c r="N13" s="41">
        <v>22</v>
      </c>
      <c r="O13" s="5">
        <f t="shared" si="6"/>
        <v>9.7377049180327866</v>
      </c>
      <c r="P13" s="53">
        <v>54</v>
      </c>
      <c r="Q13" s="43">
        <f t="shared" si="7"/>
        <v>51.32</v>
      </c>
      <c r="R13" s="12">
        <f t="shared" si="8"/>
        <v>10.204081632653043</v>
      </c>
      <c r="S13" s="49" t="s">
        <v>15</v>
      </c>
      <c r="T13" s="48">
        <v>1</v>
      </c>
      <c r="U13" s="50">
        <f t="shared" si="9"/>
        <v>42.065573770491802</v>
      </c>
      <c r="V13" s="41">
        <v>22</v>
      </c>
      <c r="W13" s="17">
        <f t="shared" si="10"/>
        <v>9.2544262295081978</v>
      </c>
      <c r="X13" s="40">
        <f t="shared" si="11"/>
        <v>51.32</v>
      </c>
      <c r="Y13" s="5" t="s">
        <v>8</v>
      </c>
      <c r="AB13" s="30">
        <f t="shared" si="12"/>
        <v>40.16393442622951</v>
      </c>
      <c r="AC13" s="30">
        <f t="shared" si="13"/>
        <v>8.8360655737704921</v>
      </c>
      <c r="AD13" s="30">
        <f t="shared" si="14"/>
        <v>49</v>
      </c>
      <c r="AE13" s="30">
        <f t="shared" si="15"/>
        <v>41.770491803278688</v>
      </c>
      <c r="AF13" s="30">
        <f t="shared" si="16"/>
        <v>9.1895081967213113</v>
      </c>
      <c r="AG13" s="30">
        <f t="shared" si="17"/>
        <v>50.96</v>
      </c>
      <c r="AH13" s="30">
        <f t="shared" si="18"/>
        <v>44.26229508196721</v>
      </c>
      <c r="AI13" s="30">
        <f t="shared" si="19"/>
        <v>9.7377049180327866</v>
      </c>
      <c r="AJ13" s="30">
        <f t="shared" si="20"/>
        <v>54</v>
      </c>
    </row>
    <row r="14" spans="1:36" ht="47.25" customHeight="1" x14ac:dyDescent="0.25">
      <c r="A14" s="44">
        <v>6</v>
      </c>
      <c r="B14" s="55" t="s">
        <v>53</v>
      </c>
      <c r="C14" s="2" t="s">
        <v>12</v>
      </c>
      <c r="D14" s="18" t="s">
        <v>31</v>
      </c>
      <c r="E14" s="5">
        <f t="shared" si="1"/>
        <v>22.950819672131146</v>
      </c>
      <c r="F14" s="41">
        <v>22</v>
      </c>
      <c r="G14" s="5">
        <f t="shared" si="2"/>
        <v>5.0491803278688518</v>
      </c>
      <c r="H14" s="53">
        <v>28</v>
      </c>
      <c r="I14" s="5">
        <f t="shared" si="3"/>
        <v>23.868852459016392</v>
      </c>
      <c r="J14" s="41">
        <v>22</v>
      </c>
      <c r="K14" s="5">
        <f t="shared" si="4"/>
        <v>5.2511475409836059</v>
      </c>
      <c r="L14" s="53">
        <v>29.12</v>
      </c>
      <c r="M14" s="5">
        <f t="shared" si="5"/>
        <v>26.229508196721312</v>
      </c>
      <c r="N14" s="41">
        <v>22</v>
      </c>
      <c r="O14" s="5">
        <f t="shared" si="6"/>
        <v>5.7704918032786887</v>
      </c>
      <c r="P14" s="53">
        <v>32</v>
      </c>
      <c r="Q14" s="43">
        <f t="shared" si="7"/>
        <v>29.71</v>
      </c>
      <c r="R14" s="12">
        <f t="shared" si="8"/>
        <v>14.285714285714278</v>
      </c>
      <c r="S14" s="49" t="s">
        <v>15</v>
      </c>
      <c r="T14" s="48">
        <v>1</v>
      </c>
      <c r="U14" s="50">
        <f t="shared" si="9"/>
        <v>24.352459016393443</v>
      </c>
      <c r="V14" s="41">
        <v>22</v>
      </c>
      <c r="W14" s="17">
        <f t="shared" si="10"/>
        <v>5.3575409836065573</v>
      </c>
      <c r="X14" s="40">
        <f t="shared" si="11"/>
        <v>29.71</v>
      </c>
      <c r="Y14" s="5" t="s">
        <v>8</v>
      </c>
      <c r="AB14" s="30">
        <f t="shared" si="12"/>
        <v>22.950819672131146</v>
      </c>
      <c r="AC14" s="30">
        <f t="shared" si="13"/>
        <v>5.0491803278688518</v>
      </c>
      <c r="AD14" s="30">
        <f t="shared" si="14"/>
        <v>28</v>
      </c>
      <c r="AE14" s="30">
        <f t="shared" si="15"/>
        <v>23.868852459016392</v>
      </c>
      <c r="AF14" s="30">
        <f t="shared" si="16"/>
        <v>5.2511475409836059</v>
      </c>
      <c r="AG14" s="30">
        <f t="shared" si="17"/>
        <v>29.12</v>
      </c>
      <c r="AH14" s="30">
        <f t="shared" si="18"/>
        <v>26.229508196721312</v>
      </c>
      <c r="AI14" s="30">
        <f t="shared" si="19"/>
        <v>5.7704918032786887</v>
      </c>
      <c r="AJ14" s="30">
        <f t="shared" si="20"/>
        <v>32</v>
      </c>
    </row>
    <row r="15" spans="1:36" ht="49.5" customHeight="1" x14ac:dyDescent="0.25">
      <c r="A15" s="44">
        <v>7</v>
      </c>
      <c r="B15" s="55" t="s">
        <v>54</v>
      </c>
      <c r="C15" s="2" t="s">
        <v>12</v>
      </c>
      <c r="D15" s="18" t="s">
        <v>31</v>
      </c>
      <c r="E15" s="5">
        <f t="shared" si="1"/>
        <v>13.114754098360656</v>
      </c>
      <c r="F15" s="41">
        <v>22</v>
      </c>
      <c r="G15" s="5">
        <f t="shared" si="2"/>
        <v>2.8852459016393444</v>
      </c>
      <c r="H15" s="53">
        <v>16</v>
      </c>
      <c r="I15" s="5">
        <f t="shared" si="3"/>
        <v>13.639344262295083</v>
      </c>
      <c r="J15" s="41">
        <v>22</v>
      </c>
      <c r="K15" s="5">
        <f t="shared" si="4"/>
        <v>3.0006557377049186</v>
      </c>
      <c r="L15" s="53">
        <v>16.64</v>
      </c>
      <c r="M15" s="5">
        <f t="shared" si="5"/>
        <v>14.754098360655737</v>
      </c>
      <c r="N15" s="41">
        <v>22</v>
      </c>
      <c r="O15" s="5">
        <f t="shared" si="6"/>
        <v>3.2459016393442623</v>
      </c>
      <c r="P15" s="53">
        <v>18</v>
      </c>
      <c r="Q15" s="43">
        <f t="shared" si="7"/>
        <v>16.88</v>
      </c>
      <c r="R15" s="12">
        <f t="shared" si="8"/>
        <v>12.5</v>
      </c>
      <c r="S15" s="49" t="s">
        <v>15</v>
      </c>
      <c r="T15" s="48">
        <v>1</v>
      </c>
      <c r="U15" s="50">
        <f t="shared" si="9"/>
        <v>13.83606557377049</v>
      </c>
      <c r="V15" s="41">
        <v>22</v>
      </c>
      <c r="W15" s="17">
        <f t="shared" si="10"/>
        <v>3.0439344262295078</v>
      </c>
      <c r="X15" s="40">
        <f t="shared" si="11"/>
        <v>16.88</v>
      </c>
      <c r="Y15" s="5" t="s">
        <v>8</v>
      </c>
      <c r="AB15" s="30">
        <f t="shared" si="12"/>
        <v>13.114754098360656</v>
      </c>
      <c r="AC15" s="30">
        <f t="shared" si="13"/>
        <v>2.8852459016393444</v>
      </c>
      <c r="AD15" s="30">
        <f t="shared" si="14"/>
        <v>16</v>
      </c>
      <c r="AE15" s="30">
        <f t="shared" si="15"/>
        <v>13.639344262295083</v>
      </c>
      <c r="AF15" s="30">
        <f t="shared" si="16"/>
        <v>3.0006557377049186</v>
      </c>
      <c r="AG15" s="30">
        <f t="shared" si="17"/>
        <v>16.64</v>
      </c>
      <c r="AH15" s="30">
        <f t="shared" si="18"/>
        <v>14.754098360655737</v>
      </c>
      <c r="AI15" s="30">
        <f t="shared" si="19"/>
        <v>3.2459016393442623</v>
      </c>
      <c r="AJ15" s="30">
        <f t="shared" si="20"/>
        <v>18</v>
      </c>
    </row>
    <row r="16" spans="1:36" ht="45" customHeight="1" x14ac:dyDescent="0.25">
      <c r="A16" s="44">
        <v>8</v>
      </c>
      <c r="B16" s="55" t="s">
        <v>55</v>
      </c>
      <c r="C16" s="2" t="s">
        <v>12</v>
      </c>
      <c r="D16" s="18" t="s">
        <v>31</v>
      </c>
      <c r="E16" s="5">
        <f t="shared" si="1"/>
        <v>32.786885245901637</v>
      </c>
      <c r="F16" s="41">
        <v>22</v>
      </c>
      <c r="G16" s="5">
        <f t="shared" si="2"/>
        <v>7.2131147540983598</v>
      </c>
      <c r="H16" s="53">
        <v>40</v>
      </c>
      <c r="I16" s="5">
        <f t="shared" si="3"/>
        <v>34.098360655737707</v>
      </c>
      <c r="J16" s="41">
        <v>22</v>
      </c>
      <c r="K16" s="5">
        <f t="shared" si="4"/>
        <v>7.5016393442622959</v>
      </c>
      <c r="L16" s="53">
        <v>41.6</v>
      </c>
      <c r="M16" s="5">
        <f t="shared" si="5"/>
        <v>35.245901639344261</v>
      </c>
      <c r="N16" s="41">
        <v>22</v>
      </c>
      <c r="O16" s="5">
        <f t="shared" si="6"/>
        <v>7.7540983606557381</v>
      </c>
      <c r="P16" s="53">
        <v>43</v>
      </c>
      <c r="Q16" s="43">
        <f t="shared" si="7"/>
        <v>41.53</v>
      </c>
      <c r="R16" s="12">
        <f t="shared" si="8"/>
        <v>7.5</v>
      </c>
      <c r="S16" s="49" t="s">
        <v>15</v>
      </c>
      <c r="T16" s="48">
        <v>1</v>
      </c>
      <c r="U16" s="50">
        <f t="shared" si="9"/>
        <v>34.040983606557376</v>
      </c>
      <c r="V16" s="41">
        <v>22</v>
      </c>
      <c r="W16" s="17">
        <f t="shared" si="10"/>
        <v>7.4890163934426219</v>
      </c>
      <c r="X16" s="40">
        <f t="shared" si="11"/>
        <v>41.53</v>
      </c>
      <c r="Y16" s="5" t="s">
        <v>8</v>
      </c>
      <c r="AB16" s="30">
        <f t="shared" si="12"/>
        <v>32.786885245901637</v>
      </c>
      <c r="AC16" s="30">
        <f t="shared" si="13"/>
        <v>7.2131147540983598</v>
      </c>
      <c r="AD16" s="30">
        <f t="shared" si="14"/>
        <v>40</v>
      </c>
      <c r="AE16" s="30">
        <f t="shared" si="15"/>
        <v>34.098360655737707</v>
      </c>
      <c r="AF16" s="30">
        <f t="shared" si="16"/>
        <v>7.5016393442622959</v>
      </c>
      <c r="AG16" s="30">
        <f t="shared" si="17"/>
        <v>41.6</v>
      </c>
      <c r="AH16" s="30">
        <f t="shared" si="18"/>
        <v>35.245901639344261</v>
      </c>
      <c r="AI16" s="30">
        <f t="shared" si="19"/>
        <v>7.7540983606557381</v>
      </c>
      <c r="AJ16" s="30">
        <f t="shared" si="20"/>
        <v>43</v>
      </c>
    </row>
    <row r="17" spans="1:36" ht="46.5" customHeight="1" x14ac:dyDescent="0.25">
      <c r="A17" s="44">
        <v>9</v>
      </c>
      <c r="B17" s="55" t="s">
        <v>36</v>
      </c>
      <c r="C17" s="2" t="s">
        <v>12</v>
      </c>
      <c r="D17" s="18" t="s">
        <v>31</v>
      </c>
      <c r="E17" s="5">
        <f t="shared" si="1"/>
        <v>15.573770491803279</v>
      </c>
      <c r="F17" s="41">
        <v>22</v>
      </c>
      <c r="G17" s="5">
        <f t="shared" si="2"/>
        <v>3.4262295081967213</v>
      </c>
      <c r="H17" s="53">
        <v>19</v>
      </c>
      <c r="I17" s="5">
        <f t="shared" si="3"/>
        <v>16.196721311475411</v>
      </c>
      <c r="J17" s="41">
        <v>22</v>
      </c>
      <c r="K17" s="5">
        <f t="shared" si="4"/>
        <v>3.5632786885245906</v>
      </c>
      <c r="L17" s="53">
        <v>19.760000000000002</v>
      </c>
      <c r="M17" s="5">
        <f t="shared" si="5"/>
        <v>17.21311475409836</v>
      </c>
      <c r="N17" s="41">
        <v>22</v>
      </c>
      <c r="O17" s="5">
        <f t="shared" si="6"/>
        <v>3.7868852459016393</v>
      </c>
      <c r="P17" s="53">
        <v>21</v>
      </c>
      <c r="Q17" s="43">
        <f t="shared" si="7"/>
        <v>19.920000000000002</v>
      </c>
      <c r="R17" s="12">
        <f t="shared" si="8"/>
        <v>10.526315789473699</v>
      </c>
      <c r="S17" s="49" t="s">
        <v>15</v>
      </c>
      <c r="T17" s="48">
        <v>1</v>
      </c>
      <c r="U17" s="50">
        <f t="shared" si="9"/>
        <v>16.327868852459019</v>
      </c>
      <c r="V17" s="41">
        <v>22</v>
      </c>
      <c r="W17" s="17">
        <f t="shared" si="10"/>
        <v>3.5921311475409841</v>
      </c>
      <c r="X17" s="40">
        <f t="shared" si="11"/>
        <v>19.920000000000002</v>
      </c>
      <c r="Y17" s="5" t="s">
        <v>8</v>
      </c>
      <c r="AB17" s="30">
        <f t="shared" si="12"/>
        <v>15.573770491803279</v>
      </c>
      <c r="AC17" s="30">
        <f t="shared" si="13"/>
        <v>3.4262295081967213</v>
      </c>
      <c r="AD17" s="30">
        <f t="shared" si="14"/>
        <v>19</v>
      </c>
      <c r="AE17" s="30">
        <f t="shared" si="15"/>
        <v>16.196721311475411</v>
      </c>
      <c r="AF17" s="30">
        <f t="shared" si="16"/>
        <v>3.5632786885245906</v>
      </c>
      <c r="AG17" s="30">
        <f t="shared" si="17"/>
        <v>19.760000000000002</v>
      </c>
      <c r="AH17" s="30">
        <f t="shared" si="18"/>
        <v>17.21311475409836</v>
      </c>
      <c r="AI17" s="30">
        <f t="shared" si="19"/>
        <v>3.7868852459016393</v>
      </c>
      <c r="AJ17" s="30">
        <f t="shared" si="20"/>
        <v>21</v>
      </c>
    </row>
    <row r="18" spans="1:36" ht="46.5" customHeight="1" x14ac:dyDescent="0.25">
      <c r="A18" s="44">
        <v>10</v>
      </c>
      <c r="B18" s="55" t="s">
        <v>56</v>
      </c>
      <c r="C18" s="2" t="s">
        <v>12</v>
      </c>
      <c r="D18" s="18" t="s">
        <v>31</v>
      </c>
      <c r="E18" s="5">
        <f t="shared" si="1"/>
        <v>9.0163934426229506</v>
      </c>
      <c r="F18" s="41">
        <v>22</v>
      </c>
      <c r="G18" s="5">
        <f t="shared" si="2"/>
        <v>1.9836065573770492</v>
      </c>
      <c r="H18" s="53">
        <v>11</v>
      </c>
      <c r="I18" s="5">
        <f t="shared" si="3"/>
        <v>9.3770491803278695</v>
      </c>
      <c r="J18" s="41">
        <v>22</v>
      </c>
      <c r="K18" s="5">
        <f t="shared" si="4"/>
        <v>2.0629508196721313</v>
      </c>
      <c r="L18" s="53">
        <v>11.44</v>
      </c>
      <c r="M18" s="5">
        <f t="shared" si="5"/>
        <v>9.8360655737704921</v>
      </c>
      <c r="N18" s="41">
        <v>22</v>
      </c>
      <c r="O18" s="5">
        <f t="shared" si="6"/>
        <v>2.1639344262295079</v>
      </c>
      <c r="P18" s="53">
        <v>12</v>
      </c>
      <c r="Q18" s="43">
        <f t="shared" si="7"/>
        <v>11.48</v>
      </c>
      <c r="R18" s="12">
        <f t="shared" si="8"/>
        <v>9.0909090909090793</v>
      </c>
      <c r="S18" s="49" t="s">
        <v>15</v>
      </c>
      <c r="T18" s="48">
        <v>1</v>
      </c>
      <c r="U18" s="50">
        <f t="shared" si="9"/>
        <v>9.4098360655737707</v>
      </c>
      <c r="V18" s="41">
        <v>22</v>
      </c>
      <c r="W18" s="17">
        <f t="shared" si="10"/>
        <v>2.0701639344262297</v>
      </c>
      <c r="X18" s="40">
        <f t="shared" si="11"/>
        <v>11.48</v>
      </c>
      <c r="Y18" s="5" t="s">
        <v>8</v>
      </c>
      <c r="AB18" s="30">
        <f t="shared" si="12"/>
        <v>9.0163934426229506</v>
      </c>
      <c r="AC18" s="30">
        <f t="shared" si="13"/>
        <v>1.9836065573770492</v>
      </c>
      <c r="AD18" s="30">
        <f t="shared" si="14"/>
        <v>11</v>
      </c>
      <c r="AE18" s="30">
        <f t="shared" si="15"/>
        <v>9.3770491803278695</v>
      </c>
      <c r="AF18" s="30">
        <f t="shared" si="16"/>
        <v>2.0629508196721313</v>
      </c>
      <c r="AG18" s="30">
        <f t="shared" si="17"/>
        <v>11.44</v>
      </c>
      <c r="AH18" s="30">
        <f t="shared" si="18"/>
        <v>9.8360655737704921</v>
      </c>
      <c r="AI18" s="30">
        <f t="shared" si="19"/>
        <v>2.1639344262295079</v>
      </c>
      <c r="AJ18" s="30">
        <f t="shared" si="20"/>
        <v>12</v>
      </c>
    </row>
    <row r="19" spans="1:36" ht="46.5" customHeight="1" x14ac:dyDescent="0.25">
      <c r="A19" s="44">
        <v>11</v>
      </c>
      <c r="B19" s="55" t="s">
        <v>37</v>
      </c>
      <c r="C19" s="2" t="s">
        <v>12</v>
      </c>
      <c r="D19" s="18" t="s">
        <v>31</v>
      </c>
      <c r="E19" s="5">
        <f t="shared" si="1"/>
        <v>12.295081967213115</v>
      </c>
      <c r="F19" s="41">
        <v>22</v>
      </c>
      <c r="G19" s="5">
        <f t="shared" si="2"/>
        <v>2.7049180327868854</v>
      </c>
      <c r="H19" s="53">
        <v>15</v>
      </c>
      <c r="I19" s="5">
        <f t="shared" si="3"/>
        <v>12.786885245901638</v>
      </c>
      <c r="J19" s="41">
        <v>22</v>
      </c>
      <c r="K19" s="5">
        <f t="shared" si="4"/>
        <v>2.8131147540983603</v>
      </c>
      <c r="L19" s="53">
        <v>15.6</v>
      </c>
      <c r="M19" s="5">
        <f t="shared" si="5"/>
        <v>13.934426229508196</v>
      </c>
      <c r="N19" s="41">
        <v>22</v>
      </c>
      <c r="O19" s="5">
        <f t="shared" si="6"/>
        <v>3.0655737704918029</v>
      </c>
      <c r="P19" s="53">
        <v>17</v>
      </c>
      <c r="Q19" s="43">
        <f t="shared" si="7"/>
        <v>15.87</v>
      </c>
      <c r="R19" s="12">
        <f t="shared" si="8"/>
        <v>13.333333333333329</v>
      </c>
      <c r="S19" s="49" t="s">
        <v>15</v>
      </c>
      <c r="T19" s="48">
        <v>1</v>
      </c>
      <c r="U19" s="50">
        <f t="shared" si="9"/>
        <v>13.008196721311474</v>
      </c>
      <c r="V19" s="41">
        <v>22</v>
      </c>
      <c r="W19" s="17">
        <f t="shared" si="10"/>
        <v>2.8618032786885244</v>
      </c>
      <c r="X19" s="40">
        <f t="shared" si="11"/>
        <v>15.87</v>
      </c>
      <c r="Y19" s="5" t="s">
        <v>8</v>
      </c>
      <c r="AB19" s="30">
        <f t="shared" si="12"/>
        <v>12.295081967213115</v>
      </c>
      <c r="AC19" s="30">
        <f t="shared" si="13"/>
        <v>2.7049180327868854</v>
      </c>
      <c r="AD19" s="30">
        <f t="shared" si="14"/>
        <v>15</v>
      </c>
      <c r="AE19" s="30">
        <f t="shared" si="15"/>
        <v>12.786885245901638</v>
      </c>
      <c r="AF19" s="30">
        <f t="shared" si="16"/>
        <v>2.8131147540983603</v>
      </c>
      <c r="AG19" s="30">
        <f t="shared" si="17"/>
        <v>15.6</v>
      </c>
      <c r="AH19" s="30">
        <f t="shared" si="18"/>
        <v>13.934426229508196</v>
      </c>
      <c r="AI19" s="30">
        <f t="shared" si="19"/>
        <v>3.0655737704918029</v>
      </c>
      <c r="AJ19" s="30">
        <f t="shared" si="20"/>
        <v>17</v>
      </c>
    </row>
    <row r="20" spans="1:36" ht="46.5" customHeight="1" x14ac:dyDescent="0.25">
      <c r="A20" s="44">
        <v>12</v>
      </c>
      <c r="B20" s="55" t="s">
        <v>38</v>
      </c>
      <c r="C20" s="2" t="s">
        <v>12</v>
      </c>
      <c r="D20" s="18" t="s">
        <v>31</v>
      </c>
      <c r="E20" s="5">
        <f t="shared" si="1"/>
        <v>3393.4426229508199</v>
      </c>
      <c r="F20" s="41">
        <v>22</v>
      </c>
      <c r="G20" s="5">
        <f t="shared" si="2"/>
        <v>746.55737704918033</v>
      </c>
      <c r="H20" s="53">
        <v>4140</v>
      </c>
      <c r="I20" s="5">
        <f t="shared" si="3"/>
        <v>3529.1803278688526</v>
      </c>
      <c r="J20" s="41">
        <v>22</v>
      </c>
      <c r="K20" s="5">
        <f t="shared" si="4"/>
        <v>776.41967213114754</v>
      </c>
      <c r="L20" s="53">
        <v>4305.6000000000004</v>
      </c>
      <c r="M20" s="5">
        <f t="shared" si="5"/>
        <v>3573.7704918032791</v>
      </c>
      <c r="N20" s="41">
        <v>22</v>
      </c>
      <c r="O20" s="5">
        <f t="shared" si="6"/>
        <v>786.22950819672133</v>
      </c>
      <c r="P20" s="53">
        <v>4360</v>
      </c>
      <c r="Q20" s="43">
        <f t="shared" si="7"/>
        <v>4268.53</v>
      </c>
      <c r="R20" s="12">
        <f t="shared" si="8"/>
        <v>5.3140096618357546</v>
      </c>
      <c r="S20" s="49" t="s">
        <v>15</v>
      </c>
      <c r="T20" s="48">
        <v>1</v>
      </c>
      <c r="U20" s="50">
        <f t="shared" si="9"/>
        <v>3498.7950819672128</v>
      </c>
      <c r="V20" s="41">
        <v>22</v>
      </c>
      <c r="W20" s="17">
        <f t="shared" si="10"/>
        <v>769.73491803278682</v>
      </c>
      <c r="X20" s="40">
        <f t="shared" si="11"/>
        <v>4268.53</v>
      </c>
      <c r="Y20" s="5" t="s">
        <v>8</v>
      </c>
      <c r="AB20" s="30">
        <f t="shared" si="12"/>
        <v>3393.4426229508199</v>
      </c>
      <c r="AC20" s="30">
        <f t="shared" si="13"/>
        <v>746.55737704918033</v>
      </c>
      <c r="AD20" s="30">
        <f t="shared" si="14"/>
        <v>4140</v>
      </c>
      <c r="AE20" s="30">
        <f t="shared" si="15"/>
        <v>3529.1803278688526</v>
      </c>
      <c r="AF20" s="30">
        <f t="shared" si="16"/>
        <v>776.41967213114754</v>
      </c>
      <c r="AG20" s="30">
        <f t="shared" si="17"/>
        <v>4305.6000000000004</v>
      </c>
      <c r="AH20" s="30">
        <f t="shared" si="18"/>
        <v>3573.7704918032791</v>
      </c>
      <c r="AI20" s="30">
        <f t="shared" si="19"/>
        <v>786.22950819672133</v>
      </c>
      <c r="AJ20" s="30">
        <f t="shared" si="20"/>
        <v>4360</v>
      </c>
    </row>
    <row r="21" spans="1:36" ht="46.5" customHeight="1" x14ac:dyDescent="0.25">
      <c r="A21" s="44">
        <v>13</v>
      </c>
      <c r="B21" s="55" t="s">
        <v>39</v>
      </c>
      <c r="C21" s="2" t="s">
        <v>12</v>
      </c>
      <c r="D21" s="18" t="s">
        <v>31</v>
      </c>
      <c r="E21" s="5">
        <f t="shared" si="1"/>
        <v>90.163934426229503</v>
      </c>
      <c r="F21" s="41">
        <v>22</v>
      </c>
      <c r="G21" s="5">
        <f t="shared" si="2"/>
        <v>19.83606557377049</v>
      </c>
      <c r="H21" s="53">
        <v>110</v>
      </c>
      <c r="I21" s="5">
        <f t="shared" si="3"/>
        <v>93.770491803278688</v>
      </c>
      <c r="J21" s="41">
        <v>22</v>
      </c>
      <c r="K21" s="5">
        <f t="shared" si="4"/>
        <v>20.629508196721311</v>
      </c>
      <c r="L21" s="53">
        <v>114.4</v>
      </c>
      <c r="M21" s="5">
        <f t="shared" si="5"/>
        <v>94.262295081967224</v>
      </c>
      <c r="N21" s="41">
        <v>22</v>
      </c>
      <c r="O21" s="5">
        <f t="shared" si="6"/>
        <v>20.73770491803279</v>
      </c>
      <c r="P21" s="53">
        <v>115</v>
      </c>
      <c r="Q21" s="43">
        <f t="shared" si="7"/>
        <v>113.13</v>
      </c>
      <c r="R21" s="12">
        <f t="shared" si="8"/>
        <v>4.5454545454545467</v>
      </c>
      <c r="S21" s="49" t="s">
        <v>15</v>
      </c>
      <c r="T21" s="48">
        <v>1</v>
      </c>
      <c r="U21" s="50">
        <f t="shared" si="9"/>
        <v>92.729508196721312</v>
      </c>
      <c r="V21" s="41">
        <v>22</v>
      </c>
      <c r="W21" s="17">
        <f t="shared" si="10"/>
        <v>20.400491803278687</v>
      </c>
      <c r="X21" s="40">
        <f t="shared" si="11"/>
        <v>113.13</v>
      </c>
      <c r="Y21" s="5" t="s">
        <v>8</v>
      </c>
      <c r="AB21" s="30">
        <f t="shared" si="12"/>
        <v>90.163934426229503</v>
      </c>
      <c r="AC21" s="30">
        <f t="shared" si="13"/>
        <v>19.83606557377049</v>
      </c>
      <c r="AD21" s="30">
        <f t="shared" si="14"/>
        <v>110</v>
      </c>
      <c r="AE21" s="30">
        <f t="shared" si="15"/>
        <v>93.770491803278688</v>
      </c>
      <c r="AF21" s="30">
        <f t="shared" si="16"/>
        <v>20.629508196721311</v>
      </c>
      <c r="AG21" s="30">
        <f t="shared" si="17"/>
        <v>114.4</v>
      </c>
      <c r="AH21" s="30">
        <f t="shared" si="18"/>
        <v>94.262295081967224</v>
      </c>
      <c r="AI21" s="30">
        <f t="shared" si="19"/>
        <v>20.73770491803279</v>
      </c>
      <c r="AJ21" s="30">
        <f t="shared" si="20"/>
        <v>115</v>
      </c>
    </row>
    <row r="22" spans="1:36" ht="46.5" customHeight="1" x14ac:dyDescent="0.25">
      <c r="A22" s="44">
        <v>14</v>
      </c>
      <c r="B22" s="55" t="s">
        <v>40</v>
      </c>
      <c r="C22" s="2" t="s">
        <v>12</v>
      </c>
      <c r="D22" s="18" t="s">
        <v>31</v>
      </c>
      <c r="E22" s="5">
        <f t="shared" si="1"/>
        <v>1024.5901639344263</v>
      </c>
      <c r="F22" s="41">
        <v>22</v>
      </c>
      <c r="G22" s="5">
        <f t="shared" si="2"/>
        <v>225.40983606557378</v>
      </c>
      <c r="H22" s="53">
        <v>1250</v>
      </c>
      <c r="I22" s="5">
        <f t="shared" si="3"/>
        <v>1065.5737704918033</v>
      </c>
      <c r="J22" s="41">
        <v>22</v>
      </c>
      <c r="K22" s="5">
        <f t="shared" si="4"/>
        <v>234.42622950819674</v>
      </c>
      <c r="L22" s="53">
        <v>1300</v>
      </c>
      <c r="M22" s="5">
        <f t="shared" si="5"/>
        <v>1098.360655737705</v>
      </c>
      <c r="N22" s="41">
        <v>22</v>
      </c>
      <c r="O22" s="5">
        <f t="shared" si="6"/>
        <v>241.63934426229508</v>
      </c>
      <c r="P22" s="53">
        <v>1340</v>
      </c>
      <c r="Q22" s="43">
        <f t="shared" si="7"/>
        <v>1296.67</v>
      </c>
      <c r="R22" s="12">
        <f t="shared" si="8"/>
        <v>7.2000000000000028</v>
      </c>
      <c r="S22" s="49" t="s">
        <v>15</v>
      </c>
      <c r="T22" s="48">
        <v>1</v>
      </c>
      <c r="U22" s="50">
        <f t="shared" si="9"/>
        <v>1062.844262295082</v>
      </c>
      <c r="V22" s="41">
        <v>22</v>
      </c>
      <c r="W22" s="17">
        <f t="shared" si="10"/>
        <v>233.82573770491803</v>
      </c>
      <c r="X22" s="40">
        <f t="shared" si="11"/>
        <v>1296.67</v>
      </c>
      <c r="Y22" s="5" t="s">
        <v>8</v>
      </c>
      <c r="AB22" s="30">
        <f t="shared" si="12"/>
        <v>1024.5901639344263</v>
      </c>
      <c r="AC22" s="30">
        <f t="shared" si="13"/>
        <v>225.40983606557378</v>
      </c>
      <c r="AD22" s="30">
        <f t="shared" si="14"/>
        <v>1250</v>
      </c>
      <c r="AE22" s="30">
        <f t="shared" si="15"/>
        <v>1065.5737704918033</v>
      </c>
      <c r="AF22" s="30">
        <f t="shared" si="16"/>
        <v>234.42622950819674</v>
      </c>
      <c r="AG22" s="30">
        <f t="shared" si="17"/>
        <v>1300</v>
      </c>
      <c r="AH22" s="30">
        <f t="shared" si="18"/>
        <v>1098.360655737705</v>
      </c>
      <c r="AI22" s="30">
        <f t="shared" si="19"/>
        <v>241.63934426229508</v>
      </c>
      <c r="AJ22" s="30">
        <f t="shared" si="20"/>
        <v>1340</v>
      </c>
    </row>
    <row r="23" spans="1:36" ht="46.5" customHeight="1" x14ac:dyDescent="0.25">
      <c r="A23" s="44">
        <v>15</v>
      </c>
      <c r="B23" s="55" t="s">
        <v>41</v>
      </c>
      <c r="C23" s="2" t="s">
        <v>12</v>
      </c>
      <c r="D23" s="18" t="s">
        <v>31</v>
      </c>
      <c r="E23" s="5">
        <f t="shared" si="1"/>
        <v>2450.8196721311474</v>
      </c>
      <c r="F23" s="41">
        <v>22</v>
      </c>
      <c r="G23" s="5">
        <f t="shared" si="2"/>
        <v>539.18032786885249</v>
      </c>
      <c r="H23" s="53">
        <v>2990</v>
      </c>
      <c r="I23" s="5">
        <f t="shared" si="3"/>
        <v>2548.8524590163934</v>
      </c>
      <c r="J23" s="41">
        <v>22</v>
      </c>
      <c r="K23" s="5">
        <f t="shared" si="4"/>
        <v>560.74754098360654</v>
      </c>
      <c r="L23" s="53">
        <v>3109.6</v>
      </c>
      <c r="M23" s="5">
        <f t="shared" si="5"/>
        <v>2622.9508196721313</v>
      </c>
      <c r="N23" s="41">
        <v>22</v>
      </c>
      <c r="O23" s="5">
        <f t="shared" si="6"/>
        <v>577.04918032786884</v>
      </c>
      <c r="P23" s="53">
        <v>3200</v>
      </c>
      <c r="Q23" s="43">
        <f t="shared" si="7"/>
        <v>3099.87</v>
      </c>
      <c r="R23" s="12">
        <f t="shared" si="8"/>
        <v>7.023411371237458</v>
      </c>
      <c r="S23" s="49" t="s">
        <v>15</v>
      </c>
      <c r="T23" s="48">
        <v>1</v>
      </c>
      <c r="U23" s="50">
        <f t="shared" si="9"/>
        <v>2540.877049180328</v>
      </c>
      <c r="V23" s="41">
        <v>22</v>
      </c>
      <c r="W23" s="17">
        <f t="shared" si="10"/>
        <v>558.99295081967216</v>
      </c>
      <c r="X23" s="40">
        <f t="shared" si="11"/>
        <v>3099.87</v>
      </c>
      <c r="Y23" s="5" t="s">
        <v>8</v>
      </c>
      <c r="AB23" s="30">
        <f t="shared" si="12"/>
        <v>2450.8196721311474</v>
      </c>
      <c r="AC23" s="30">
        <f t="shared" si="13"/>
        <v>539.18032786885249</v>
      </c>
      <c r="AD23" s="30">
        <f t="shared" si="14"/>
        <v>2990</v>
      </c>
      <c r="AE23" s="30">
        <f t="shared" si="15"/>
        <v>2548.8524590163934</v>
      </c>
      <c r="AF23" s="30">
        <f t="shared" si="16"/>
        <v>560.74754098360654</v>
      </c>
      <c r="AG23" s="30">
        <f t="shared" si="17"/>
        <v>3109.6</v>
      </c>
      <c r="AH23" s="30">
        <f t="shared" si="18"/>
        <v>2622.9508196721313</v>
      </c>
      <c r="AI23" s="30">
        <f t="shared" si="19"/>
        <v>577.04918032786884</v>
      </c>
      <c r="AJ23" s="30">
        <f t="shared" si="20"/>
        <v>3200</v>
      </c>
    </row>
    <row r="24" spans="1:36" ht="46.5" customHeight="1" x14ac:dyDescent="0.25">
      <c r="A24" s="44">
        <v>16</v>
      </c>
      <c r="B24" s="55" t="s">
        <v>42</v>
      </c>
      <c r="C24" s="2" t="s">
        <v>12</v>
      </c>
      <c r="D24" s="18" t="s">
        <v>31</v>
      </c>
      <c r="E24" s="5">
        <f t="shared" si="1"/>
        <v>2893.4426229508199</v>
      </c>
      <c r="F24" s="41">
        <v>22</v>
      </c>
      <c r="G24" s="5">
        <f t="shared" si="2"/>
        <v>636.55737704918033</v>
      </c>
      <c r="H24" s="53">
        <v>3530</v>
      </c>
      <c r="I24" s="5">
        <f t="shared" si="3"/>
        <v>3009.1803278688521</v>
      </c>
      <c r="J24" s="41">
        <v>22</v>
      </c>
      <c r="K24" s="5">
        <f t="shared" si="4"/>
        <v>662.01967213114744</v>
      </c>
      <c r="L24" s="53">
        <v>3671.2</v>
      </c>
      <c r="M24" s="5">
        <f t="shared" si="5"/>
        <v>3040.9836065573772</v>
      </c>
      <c r="N24" s="41">
        <v>22</v>
      </c>
      <c r="O24" s="5">
        <f t="shared" si="6"/>
        <v>669.01639344262298</v>
      </c>
      <c r="P24" s="53">
        <v>3710</v>
      </c>
      <c r="Q24" s="43">
        <f t="shared" si="7"/>
        <v>3637.07</v>
      </c>
      <c r="R24" s="12">
        <f t="shared" si="8"/>
        <v>5.0991501416430651</v>
      </c>
      <c r="S24" s="49" t="s">
        <v>15</v>
      </c>
      <c r="T24" s="48">
        <v>1</v>
      </c>
      <c r="U24" s="50">
        <f t="shared" si="9"/>
        <v>2981.2049180327872</v>
      </c>
      <c r="V24" s="41">
        <v>22</v>
      </c>
      <c r="W24" s="17">
        <f t="shared" si="10"/>
        <v>655.8650819672132</v>
      </c>
      <c r="X24" s="40">
        <f t="shared" si="11"/>
        <v>3637.07</v>
      </c>
      <c r="Y24" s="5" t="s">
        <v>8</v>
      </c>
      <c r="AB24" s="30">
        <f t="shared" si="12"/>
        <v>2893.4426229508199</v>
      </c>
      <c r="AC24" s="30">
        <f t="shared" si="13"/>
        <v>636.55737704918033</v>
      </c>
      <c r="AD24" s="30">
        <f t="shared" si="14"/>
        <v>3530</v>
      </c>
      <c r="AE24" s="30">
        <f t="shared" si="15"/>
        <v>3009.1803278688521</v>
      </c>
      <c r="AF24" s="30">
        <f t="shared" si="16"/>
        <v>662.01967213114744</v>
      </c>
      <c r="AG24" s="30">
        <f t="shared" si="17"/>
        <v>3671.2</v>
      </c>
      <c r="AH24" s="30">
        <f t="shared" si="18"/>
        <v>3040.9836065573772</v>
      </c>
      <c r="AI24" s="30">
        <f t="shared" si="19"/>
        <v>669.01639344262298</v>
      </c>
      <c r="AJ24" s="30">
        <f t="shared" si="20"/>
        <v>3710</v>
      </c>
    </row>
    <row r="25" spans="1:36" ht="46.5" customHeight="1" x14ac:dyDescent="0.25">
      <c r="A25" s="44">
        <v>17</v>
      </c>
      <c r="B25" s="55" t="s">
        <v>43</v>
      </c>
      <c r="C25" s="2" t="s">
        <v>12</v>
      </c>
      <c r="D25" s="18" t="s">
        <v>31</v>
      </c>
      <c r="E25" s="5">
        <f t="shared" si="1"/>
        <v>1573.7704918032787</v>
      </c>
      <c r="F25" s="41">
        <v>22</v>
      </c>
      <c r="G25" s="5">
        <f t="shared" si="2"/>
        <v>346.22950819672133</v>
      </c>
      <c r="H25" s="53">
        <v>1920</v>
      </c>
      <c r="I25" s="5">
        <f t="shared" si="3"/>
        <v>1636.7213114754097</v>
      </c>
      <c r="J25" s="41">
        <v>22</v>
      </c>
      <c r="K25" s="5">
        <f t="shared" si="4"/>
        <v>360.07868852459012</v>
      </c>
      <c r="L25" s="53">
        <v>1996.8</v>
      </c>
      <c r="M25" s="5">
        <f t="shared" si="5"/>
        <v>1704.9180327868853</v>
      </c>
      <c r="N25" s="41">
        <v>22</v>
      </c>
      <c r="O25" s="5">
        <f t="shared" si="6"/>
        <v>375.08196721311481</v>
      </c>
      <c r="P25" s="53">
        <v>2080</v>
      </c>
      <c r="Q25" s="43">
        <f t="shared" si="7"/>
        <v>1998.93</v>
      </c>
      <c r="R25" s="12">
        <f t="shared" si="8"/>
        <v>8.3333333333333286</v>
      </c>
      <c r="S25" s="49" t="s">
        <v>15</v>
      </c>
      <c r="T25" s="48">
        <v>1</v>
      </c>
      <c r="U25" s="50">
        <f t="shared" si="9"/>
        <v>1638.4672131147543</v>
      </c>
      <c r="V25" s="41">
        <v>22</v>
      </c>
      <c r="W25" s="17">
        <f t="shared" si="10"/>
        <v>360.46278688524592</v>
      </c>
      <c r="X25" s="40">
        <f t="shared" si="11"/>
        <v>1998.93</v>
      </c>
      <c r="Y25" s="5" t="s">
        <v>8</v>
      </c>
      <c r="AB25" s="30">
        <f t="shared" si="12"/>
        <v>1573.7704918032787</v>
      </c>
      <c r="AC25" s="30">
        <f t="shared" si="13"/>
        <v>346.22950819672133</v>
      </c>
      <c r="AD25" s="30">
        <f t="shared" si="14"/>
        <v>1920</v>
      </c>
      <c r="AE25" s="30">
        <f t="shared" si="15"/>
        <v>1636.7213114754097</v>
      </c>
      <c r="AF25" s="30">
        <f t="shared" si="16"/>
        <v>360.07868852459012</v>
      </c>
      <c r="AG25" s="30">
        <f t="shared" si="17"/>
        <v>1996.8</v>
      </c>
      <c r="AH25" s="30">
        <f t="shared" si="18"/>
        <v>1704.9180327868853</v>
      </c>
      <c r="AI25" s="30">
        <f t="shared" si="19"/>
        <v>375.08196721311481</v>
      </c>
      <c r="AJ25" s="30">
        <f t="shared" si="20"/>
        <v>2080</v>
      </c>
    </row>
    <row r="26" spans="1:36" ht="46.5" customHeight="1" x14ac:dyDescent="0.25">
      <c r="A26" s="44">
        <v>18</v>
      </c>
      <c r="B26" s="55" t="s">
        <v>44</v>
      </c>
      <c r="C26" s="2" t="s">
        <v>12</v>
      </c>
      <c r="D26" s="18" t="s">
        <v>31</v>
      </c>
      <c r="E26" s="5">
        <f t="shared" si="1"/>
        <v>868.85245901639348</v>
      </c>
      <c r="F26" s="41">
        <v>22</v>
      </c>
      <c r="G26" s="5">
        <f t="shared" si="2"/>
        <v>191.14754098360658</v>
      </c>
      <c r="H26" s="53">
        <v>1060</v>
      </c>
      <c r="I26" s="5">
        <f t="shared" si="3"/>
        <v>903.60655737704928</v>
      </c>
      <c r="J26" s="41">
        <v>22</v>
      </c>
      <c r="K26" s="5">
        <f t="shared" si="4"/>
        <v>198.79344262295086</v>
      </c>
      <c r="L26" s="53">
        <v>1102.4000000000001</v>
      </c>
      <c r="M26" s="5">
        <f t="shared" si="5"/>
        <v>934.42622950819668</v>
      </c>
      <c r="N26" s="41">
        <v>22</v>
      </c>
      <c r="O26" s="5">
        <f t="shared" si="6"/>
        <v>205.57377049180326</v>
      </c>
      <c r="P26" s="53">
        <v>1140</v>
      </c>
      <c r="Q26" s="43">
        <f t="shared" si="7"/>
        <v>1100.8</v>
      </c>
      <c r="R26" s="12">
        <f t="shared" si="8"/>
        <v>7.5471698113207566</v>
      </c>
      <c r="S26" s="49" t="s">
        <v>15</v>
      </c>
      <c r="T26" s="48">
        <v>1</v>
      </c>
      <c r="U26" s="50">
        <f t="shared" si="9"/>
        <v>902.29508196721304</v>
      </c>
      <c r="V26" s="41">
        <v>22</v>
      </c>
      <c r="W26" s="17">
        <f t="shared" si="10"/>
        <v>198.50491803278689</v>
      </c>
      <c r="X26" s="40">
        <f t="shared" si="11"/>
        <v>1100.8</v>
      </c>
      <c r="Y26" s="5" t="s">
        <v>8</v>
      </c>
      <c r="AB26" s="30">
        <f t="shared" si="12"/>
        <v>868.85245901639348</v>
      </c>
      <c r="AC26" s="30">
        <f t="shared" si="13"/>
        <v>191.14754098360658</v>
      </c>
      <c r="AD26" s="30">
        <f t="shared" si="14"/>
        <v>1060</v>
      </c>
      <c r="AE26" s="30">
        <f t="shared" si="15"/>
        <v>903.60655737704928</v>
      </c>
      <c r="AF26" s="30">
        <f t="shared" si="16"/>
        <v>198.79344262295086</v>
      </c>
      <c r="AG26" s="30">
        <f t="shared" si="17"/>
        <v>1102.4000000000001</v>
      </c>
      <c r="AH26" s="30">
        <f t="shared" si="18"/>
        <v>934.42622950819668</v>
      </c>
      <c r="AI26" s="30">
        <f t="shared" si="19"/>
        <v>205.57377049180326</v>
      </c>
      <c r="AJ26" s="30">
        <f t="shared" si="20"/>
        <v>1140</v>
      </c>
    </row>
    <row r="27" spans="1:36" ht="78" customHeight="1" x14ac:dyDescent="0.25">
      <c r="B27" s="54" t="s">
        <v>25</v>
      </c>
      <c r="C27" s="51" t="s">
        <v>8</v>
      </c>
      <c r="D27" s="2" t="s">
        <v>8</v>
      </c>
      <c r="E27" s="63">
        <f>AB27</f>
        <v>14260.655737704921</v>
      </c>
      <c r="F27" s="64"/>
      <c r="G27" s="74"/>
      <c r="H27" s="75"/>
      <c r="I27" s="76">
        <f>AE27</f>
        <v>14831.081967213115</v>
      </c>
      <c r="J27" s="74"/>
      <c r="K27" s="74"/>
      <c r="L27" s="75"/>
      <c r="M27" s="76">
        <f>AH27</f>
        <v>15148.360655737706</v>
      </c>
      <c r="N27" s="74"/>
      <c r="O27" s="74"/>
      <c r="P27" s="75"/>
      <c r="Q27" s="2" t="s">
        <v>8</v>
      </c>
      <c r="R27" s="2" t="s">
        <v>8</v>
      </c>
      <c r="S27" s="2" t="s">
        <v>8</v>
      </c>
      <c r="T27" s="51" t="s">
        <v>8</v>
      </c>
      <c r="U27" s="2" t="s">
        <v>8</v>
      </c>
      <c r="V27" s="2" t="s">
        <v>8</v>
      </c>
      <c r="W27" s="2" t="s">
        <v>8</v>
      </c>
      <c r="X27" s="14">
        <f>SUM(U9:U26)</f>
        <v>14746.696721311475</v>
      </c>
      <c r="Y27" s="5" t="s">
        <v>8</v>
      </c>
      <c r="AB27" s="30">
        <f t="shared" ref="AB27:AJ27" si="21">SUM(AB9:AB26)</f>
        <v>14260.655737704921</v>
      </c>
      <c r="AC27" s="30">
        <f t="shared" si="21"/>
        <v>3137.3442622950815</v>
      </c>
      <c r="AD27" s="39">
        <f t="shared" si="21"/>
        <v>17398</v>
      </c>
      <c r="AE27" s="29">
        <f t="shared" si="21"/>
        <v>14831.081967213115</v>
      </c>
      <c r="AF27" s="30">
        <f t="shared" si="21"/>
        <v>3262.8380327868854</v>
      </c>
      <c r="AG27" s="39">
        <f t="shared" si="21"/>
        <v>18093.920000000002</v>
      </c>
      <c r="AH27" s="30">
        <f t="shared" si="21"/>
        <v>15148.360655737706</v>
      </c>
      <c r="AI27" s="30">
        <f t="shared" si="21"/>
        <v>3332.6393442622953</v>
      </c>
      <c r="AJ27" s="39">
        <f t="shared" si="21"/>
        <v>18481</v>
      </c>
    </row>
    <row r="28" spans="1:36" ht="33.75" customHeight="1" x14ac:dyDescent="0.25">
      <c r="B28" s="19" t="s">
        <v>24</v>
      </c>
      <c r="C28" s="2" t="s">
        <v>8</v>
      </c>
      <c r="D28" s="2" t="s">
        <v>8</v>
      </c>
      <c r="E28" s="63">
        <f>SUMIF(F9:F26,10,AC9:AC26)</f>
        <v>0</v>
      </c>
      <c r="F28" s="64"/>
      <c r="G28" s="64"/>
      <c r="H28" s="65"/>
      <c r="I28" s="63">
        <f>SUMIF(J9:J26,10,AF9:AF26)</f>
        <v>0</v>
      </c>
      <c r="J28" s="64"/>
      <c r="K28" s="64"/>
      <c r="L28" s="65"/>
      <c r="M28" s="63">
        <f>SUMIF(N9:N26,10,AI9:AI26)</f>
        <v>0</v>
      </c>
      <c r="N28" s="64"/>
      <c r="O28" s="64"/>
      <c r="P28" s="65"/>
      <c r="Q28" s="2" t="s">
        <v>8</v>
      </c>
      <c r="R28" s="2" t="s">
        <v>8</v>
      </c>
      <c r="S28" s="2" t="s">
        <v>8</v>
      </c>
      <c r="T28" s="2" t="s">
        <v>8</v>
      </c>
      <c r="U28" s="2" t="s">
        <v>8</v>
      </c>
      <c r="V28" s="2" t="s">
        <v>8</v>
      </c>
      <c r="W28" s="2" t="s">
        <v>8</v>
      </c>
      <c r="X28" s="14">
        <f>SUMIF(V9:V26,10,W9:W26)</f>
        <v>0</v>
      </c>
      <c r="Y28" s="5" t="s">
        <v>8</v>
      </c>
    </row>
    <row r="29" spans="1:36" ht="33.75" customHeight="1" x14ac:dyDescent="0.25">
      <c r="B29" s="19" t="s">
        <v>34</v>
      </c>
      <c r="C29" s="2" t="s">
        <v>8</v>
      </c>
      <c r="D29" s="2" t="s">
        <v>8</v>
      </c>
      <c r="E29" s="63">
        <f>SUMIF(F9:F26,22,AC9:AC26)</f>
        <v>3137.3442622950815</v>
      </c>
      <c r="F29" s="64"/>
      <c r="G29" s="64"/>
      <c r="H29" s="65"/>
      <c r="I29" s="63">
        <f>SUMIF(J9:J26,22,AF9:AF26)</f>
        <v>3262.8380327868854</v>
      </c>
      <c r="J29" s="64"/>
      <c r="K29" s="64"/>
      <c r="L29" s="65"/>
      <c r="M29" s="63">
        <f>SUMIF(N9:N26,22,AI9:AI26)</f>
        <v>3332.6393442622953</v>
      </c>
      <c r="N29" s="64"/>
      <c r="O29" s="64"/>
      <c r="P29" s="65"/>
      <c r="Q29" s="2" t="s">
        <v>8</v>
      </c>
      <c r="R29" s="2" t="s">
        <v>8</v>
      </c>
      <c r="S29" s="2" t="s">
        <v>8</v>
      </c>
      <c r="T29" s="2" t="s">
        <v>8</v>
      </c>
      <c r="U29" s="2" t="s">
        <v>8</v>
      </c>
      <c r="V29" s="2" t="s">
        <v>8</v>
      </c>
      <c r="W29" s="2" t="s">
        <v>8</v>
      </c>
      <c r="X29" s="14">
        <f>SUMIF(V9:V26,22,W9:W26)</f>
        <v>3244.2732786885244</v>
      </c>
      <c r="Y29" s="5" t="s">
        <v>8</v>
      </c>
    </row>
    <row r="30" spans="1:36" ht="89.25" customHeight="1" x14ac:dyDescent="0.25">
      <c r="B30" s="20" t="s">
        <v>26</v>
      </c>
      <c r="C30" s="2" t="s">
        <v>8</v>
      </c>
      <c r="D30" s="2" t="s">
        <v>8</v>
      </c>
      <c r="E30" s="63">
        <f>AD27</f>
        <v>17398</v>
      </c>
      <c r="F30" s="64"/>
      <c r="G30" s="64"/>
      <c r="H30" s="65"/>
      <c r="I30" s="63">
        <f>AG27</f>
        <v>18093.920000000002</v>
      </c>
      <c r="J30" s="64"/>
      <c r="K30" s="64"/>
      <c r="L30" s="65"/>
      <c r="M30" s="63">
        <f>AJ27</f>
        <v>18481</v>
      </c>
      <c r="N30" s="64"/>
      <c r="O30" s="64"/>
      <c r="P30" s="65"/>
      <c r="Q30" s="2" t="s">
        <v>8</v>
      </c>
      <c r="R30" s="2" t="s">
        <v>8</v>
      </c>
      <c r="S30" s="2" t="s">
        <v>8</v>
      </c>
      <c r="T30" s="2" t="s">
        <v>8</v>
      </c>
      <c r="U30" s="2" t="s">
        <v>8</v>
      </c>
      <c r="V30" s="2" t="s">
        <v>8</v>
      </c>
      <c r="W30" s="2" t="s">
        <v>8</v>
      </c>
      <c r="X30" s="28">
        <f>SUM(X9:X26)</f>
        <v>17990.969999999998</v>
      </c>
      <c r="Y30" s="5" t="s">
        <v>8</v>
      </c>
    </row>
    <row r="31" spans="1:36" ht="28.5" x14ac:dyDescent="0.25">
      <c r="B31" s="20" t="s">
        <v>9</v>
      </c>
      <c r="C31" s="2" t="s">
        <v>8</v>
      </c>
      <c r="D31" s="2" t="s">
        <v>8</v>
      </c>
      <c r="E31" s="86">
        <v>46016</v>
      </c>
      <c r="F31" s="87"/>
      <c r="G31" s="87"/>
      <c r="H31" s="88"/>
      <c r="I31" s="86">
        <v>46016</v>
      </c>
      <c r="J31" s="87"/>
      <c r="K31" s="87"/>
      <c r="L31" s="88"/>
      <c r="M31" s="86">
        <v>46016</v>
      </c>
      <c r="N31" s="87"/>
      <c r="O31" s="87"/>
      <c r="P31" s="88"/>
      <c r="Q31" s="2" t="s">
        <v>8</v>
      </c>
      <c r="R31" s="2" t="s">
        <v>8</v>
      </c>
      <c r="S31" s="2" t="s">
        <v>8</v>
      </c>
      <c r="T31" s="2" t="s">
        <v>8</v>
      </c>
      <c r="U31" s="2" t="s">
        <v>8</v>
      </c>
      <c r="V31" s="2" t="s">
        <v>8</v>
      </c>
      <c r="W31" s="2" t="s">
        <v>8</v>
      </c>
      <c r="X31" s="5" t="s">
        <v>8</v>
      </c>
      <c r="Y31" s="5" t="s">
        <v>8</v>
      </c>
    </row>
    <row r="32" spans="1:36" x14ac:dyDescent="0.25">
      <c r="B32" s="20" t="s">
        <v>1</v>
      </c>
      <c r="C32" s="2" t="s">
        <v>8</v>
      </c>
      <c r="D32" s="2" t="s">
        <v>8</v>
      </c>
      <c r="E32" s="67">
        <v>46047</v>
      </c>
      <c r="F32" s="68"/>
      <c r="G32" s="68"/>
      <c r="H32" s="69"/>
      <c r="I32" s="67">
        <v>46047</v>
      </c>
      <c r="J32" s="68"/>
      <c r="K32" s="68"/>
      <c r="L32" s="69"/>
      <c r="M32" s="67">
        <v>46047</v>
      </c>
      <c r="N32" s="68"/>
      <c r="O32" s="68"/>
      <c r="P32" s="69"/>
      <c r="Q32" s="2" t="s">
        <v>8</v>
      </c>
      <c r="R32" s="2" t="s">
        <v>8</v>
      </c>
      <c r="S32" s="2" t="s">
        <v>8</v>
      </c>
      <c r="T32" s="2" t="s">
        <v>8</v>
      </c>
      <c r="U32" s="2" t="s">
        <v>8</v>
      </c>
      <c r="V32" s="2" t="s">
        <v>8</v>
      </c>
      <c r="W32" s="2" t="s">
        <v>8</v>
      </c>
      <c r="X32" s="5" t="s">
        <v>8</v>
      </c>
      <c r="Y32" s="5" t="s">
        <v>8</v>
      </c>
    </row>
    <row r="33" spans="1:24" ht="21.75" hidden="1" customHeight="1" x14ac:dyDescent="0.25">
      <c r="B33" s="60"/>
      <c r="C33" s="60"/>
      <c r="D33" s="60"/>
      <c r="E33" s="60"/>
      <c r="F33" s="60"/>
      <c r="G33" s="60"/>
      <c r="H33" s="60"/>
      <c r="I33" s="60"/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60"/>
      <c r="V33" s="60"/>
      <c r="W33" s="60"/>
      <c r="X33" s="60"/>
    </row>
    <row r="34" spans="1:24" ht="15" customHeight="1" x14ac:dyDescent="0.25">
      <c r="B34" s="56" t="s">
        <v>45</v>
      </c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66"/>
      <c r="U34" s="66"/>
      <c r="V34" s="66"/>
      <c r="W34" s="66"/>
      <c r="X34" s="66"/>
    </row>
    <row r="35" spans="1:24" x14ac:dyDescent="0.25">
      <c r="B35" s="56"/>
      <c r="C35" s="56"/>
      <c r="D35" s="56"/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66"/>
      <c r="U35" s="66"/>
      <c r="V35" s="66"/>
      <c r="W35" s="66"/>
      <c r="X35" s="66"/>
    </row>
    <row r="36" spans="1:24" x14ac:dyDescent="0.25">
      <c r="B36" s="56" t="s">
        <v>57</v>
      </c>
      <c r="C36" s="57"/>
      <c r="D36" s="57"/>
      <c r="E36" s="57"/>
      <c r="F36" s="57"/>
      <c r="G36" s="57"/>
      <c r="H36" s="57"/>
      <c r="I36" s="57"/>
      <c r="J36" s="57"/>
      <c r="K36" s="57"/>
      <c r="L36" s="57"/>
      <c r="M36" s="57"/>
      <c r="N36" s="57"/>
      <c r="O36" s="57"/>
      <c r="P36" s="57"/>
      <c r="Q36" s="57"/>
      <c r="R36" s="46"/>
      <c r="S36" s="46"/>
      <c r="T36" s="47"/>
      <c r="U36" s="47"/>
      <c r="V36" s="47"/>
      <c r="W36" s="47"/>
      <c r="X36" s="47"/>
    </row>
    <row r="38" spans="1:24" x14ac:dyDescent="0.25">
      <c r="B38" s="60" t="s">
        <v>33</v>
      </c>
      <c r="C38" s="60"/>
      <c r="D38" s="60"/>
      <c r="E38" s="36"/>
      <c r="F38" s="8"/>
      <c r="G38" s="8"/>
      <c r="H38" s="3"/>
      <c r="I38" s="8"/>
      <c r="J38" s="8"/>
      <c r="K38" s="8"/>
      <c r="L38" s="8"/>
      <c r="M38" s="8"/>
      <c r="N38" s="8"/>
      <c r="O38" s="8"/>
      <c r="P38" s="8"/>
      <c r="Q38" s="3"/>
      <c r="R38" s="3"/>
    </row>
    <row r="39" spans="1:24" s="21" customFormat="1" ht="27.75" customHeight="1" x14ac:dyDescent="0.3">
      <c r="A39" s="45"/>
      <c r="B39" s="61"/>
      <c r="C39" s="61"/>
      <c r="D39" s="61"/>
      <c r="E39" s="37"/>
      <c r="F39" s="38"/>
      <c r="G39" s="38" t="s">
        <v>35</v>
      </c>
      <c r="H39" s="35"/>
      <c r="I39" s="22"/>
      <c r="J39" s="22"/>
      <c r="K39" s="22"/>
      <c r="L39" s="22"/>
      <c r="M39" s="22"/>
      <c r="N39" s="22"/>
      <c r="O39" s="22"/>
      <c r="P39" s="22"/>
      <c r="Q39" s="23"/>
      <c r="R39" s="23"/>
      <c r="S39" s="24"/>
      <c r="T39" s="25"/>
      <c r="U39" s="25"/>
      <c r="V39" s="25"/>
      <c r="W39" s="25"/>
      <c r="X39" s="26"/>
    </row>
    <row r="40" spans="1:24" s="21" customFormat="1" ht="19.5" customHeight="1" x14ac:dyDescent="0.3">
      <c r="A40" s="45"/>
      <c r="B40" s="34"/>
      <c r="C40" s="34"/>
      <c r="D40" s="34"/>
      <c r="E40" s="36"/>
      <c r="F40" s="62" t="s">
        <v>13</v>
      </c>
      <c r="G40" s="62"/>
      <c r="H40" s="62"/>
      <c r="I40" s="27"/>
      <c r="J40" s="27"/>
      <c r="K40" s="27"/>
      <c r="L40" s="27"/>
      <c r="M40" s="32"/>
      <c r="N40" s="32"/>
      <c r="O40" s="32"/>
      <c r="P40" s="32"/>
      <c r="Q40" s="32"/>
      <c r="R40" s="23"/>
      <c r="S40" s="24"/>
      <c r="T40" s="25"/>
      <c r="U40" s="25"/>
      <c r="V40" s="25"/>
      <c r="W40" s="25"/>
      <c r="X40" s="26"/>
    </row>
    <row r="41" spans="1:24" s="21" customFormat="1" ht="12" customHeight="1" x14ac:dyDescent="0.3">
      <c r="A41" s="45"/>
      <c r="B41" s="59" t="s">
        <v>46</v>
      </c>
      <c r="C41" s="59"/>
      <c r="D41" s="59"/>
      <c r="E41" s="59"/>
      <c r="F41" s="59"/>
      <c r="G41" s="59"/>
      <c r="H41" s="59"/>
      <c r="I41" s="33"/>
      <c r="J41" s="33"/>
      <c r="K41" s="33"/>
      <c r="L41" s="33"/>
      <c r="M41" s="33"/>
      <c r="N41" s="33"/>
      <c r="O41" s="33"/>
      <c r="P41" s="33"/>
      <c r="Q41" s="33"/>
      <c r="R41" s="23"/>
      <c r="S41" s="24"/>
      <c r="T41" s="25"/>
      <c r="U41" s="25"/>
      <c r="V41" s="25"/>
      <c r="W41" s="25"/>
      <c r="X41" s="26"/>
    </row>
    <row r="42" spans="1:24" ht="4.5" customHeight="1" x14ac:dyDescent="0.25">
      <c r="B42" s="3"/>
      <c r="C42" s="3"/>
      <c r="D42" s="3"/>
      <c r="E42" s="36"/>
      <c r="F42" s="8"/>
      <c r="G42" s="8"/>
      <c r="H42" s="3"/>
    </row>
  </sheetData>
  <mergeCells count="50">
    <mergeCell ref="E30:H30"/>
    <mergeCell ref="I30:L30"/>
    <mergeCell ref="V2:X2"/>
    <mergeCell ref="V1:X1"/>
    <mergeCell ref="W5:W8"/>
    <mergeCell ref="S5:S8"/>
    <mergeCell ref="T5:T8"/>
    <mergeCell ref="Q3:X3"/>
    <mergeCell ref="R5:R8"/>
    <mergeCell ref="X5:X8"/>
    <mergeCell ref="B3:I3"/>
    <mergeCell ref="B5:B8"/>
    <mergeCell ref="C5:C8"/>
    <mergeCell ref="D5:D8"/>
    <mergeCell ref="Q6:Q8"/>
    <mergeCell ref="E7:H7"/>
    <mergeCell ref="I31:L31"/>
    <mergeCell ref="I32:L32"/>
    <mergeCell ref="M31:P31"/>
    <mergeCell ref="M32:P32"/>
    <mergeCell ref="E31:H31"/>
    <mergeCell ref="AB7:AD7"/>
    <mergeCell ref="AE7:AG7"/>
    <mergeCell ref="AH7:AJ7"/>
    <mergeCell ref="Y5:Y8"/>
    <mergeCell ref="E27:H27"/>
    <mergeCell ref="I27:L27"/>
    <mergeCell ref="M27:P27"/>
    <mergeCell ref="I7:L7"/>
    <mergeCell ref="E6:P6"/>
    <mergeCell ref="M7:P7"/>
    <mergeCell ref="U5:U8"/>
    <mergeCell ref="V5:V8"/>
    <mergeCell ref="E5:Q5"/>
    <mergeCell ref="B36:Q36"/>
    <mergeCell ref="B1:P1"/>
    <mergeCell ref="Q1:S1"/>
    <mergeCell ref="B41:H41"/>
    <mergeCell ref="B38:D39"/>
    <mergeCell ref="F40:H40"/>
    <mergeCell ref="E28:H28"/>
    <mergeCell ref="E29:H29"/>
    <mergeCell ref="I28:L28"/>
    <mergeCell ref="I29:L29"/>
    <mergeCell ref="M28:P28"/>
    <mergeCell ref="M29:P29"/>
    <mergeCell ref="M30:P30"/>
    <mergeCell ref="B33:X33"/>
    <mergeCell ref="B34:X35"/>
    <mergeCell ref="E32:H32"/>
  </mergeCells>
  <phoneticPr fontId="4" type="noConversion"/>
  <pageMargins left="0.23622047244094491" right="0.23622047244094491" top="0.74803149606299213" bottom="0" header="0.31496062992125984" footer="0.31496062992125984"/>
  <pageSetup paperSize="9" scale="37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Юрий</dc:creator>
  <cp:lastModifiedBy>Егор Пучко</cp:lastModifiedBy>
  <cp:lastPrinted>2020-07-27T06:44:16Z</cp:lastPrinted>
  <dcterms:created xsi:type="dcterms:W3CDTF">2015-09-25T07:45:36Z</dcterms:created>
  <dcterms:modified xsi:type="dcterms:W3CDTF">2026-01-16T07:18:25Z</dcterms:modified>
</cp:coreProperties>
</file>